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πιν.29'!$A$2:$AA$23</definedName>
    <definedName name="_xlnm.Print_Area" localSheetId="3">πιν.30!$B$1:$O$19</definedName>
    <definedName name="_xlnm.Print_Area" localSheetId="4">πιν.31!$B$2:$N$23</definedName>
  </definedNames>
  <calcPr calcId="145621"/>
</workbook>
</file>

<file path=xl/calcChain.xml><?xml version="1.0" encoding="utf-8"?>
<calcChain xmlns="http://schemas.openxmlformats.org/spreadsheetml/2006/main">
  <c r="N7" i="11" l="1"/>
  <c r="N8" i="11"/>
  <c r="N9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L8" i="11"/>
  <c r="L10" i="11"/>
  <c r="L12" i="11"/>
  <c r="L13" i="11"/>
  <c r="J10" i="11"/>
  <c r="J12" i="11"/>
  <c r="J14" i="11"/>
  <c r="J15" i="11"/>
  <c r="J16" i="11"/>
  <c r="H10" i="11"/>
  <c r="H20" i="11"/>
  <c r="F10" i="11"/>
  <c r="F11" i="11"/>
  <c r="F12" i="11"/>
  <c r="F18" i="11"/>
  <c r="F20" i="11"/>
  <c r="F21" i="11"/>
  <c r="F22" i="11"/>
  <c r="D18" i="11"/>
  <c r="D20" i="11"/>
  <c r="D9" i="11"/>
  <c r="D10" i="11"/>
  <c r="C43" i="7" l="1"/>
  <c r="G29" i="7"/>
  <c r="K29" i="7" s="1"/>
  <c r="L29" i="7" s="1"/>
  <c r="E29" i="7"/>
  <c r="F29" i="7" s="1"/>
  <c r="C29" i="7"/>
  <c r="D27" i="7" s="1"/>
  <c r="G28" i="7"/>
  <c r="H28" i="7" s="1"/>
  <c r="E28" i="7"/>
  <c r="F28" i="7" s="1"/>
  <c r="C28" i="7"/>
  <c r="D28" i="7" s="1"/>
  <c r="K27" i="7"/>
  <c r="L27" i="7" s="1"/>
  <c r="I27" i="7"/>
  <c r="J27" i="7" s="1"/>
  <c r="F27" i="7"/>
  <c r="K26" i="7"/>
  <c r="I26" i="7"/>
  <c r="I28" i="7" s="1"/>
  <c r="J28" i="7" s="1"/>
  <c r="F26" i="7"/>
  <c r="D26" i="7"/>
  <c r="K25" i="7"/>
  <c r="L25" i="7" s="1"/>
  <c r="I25" i="7"/>
  <c r="J25" i="7" s="1"/>
  <c r="F25" i="7"/>
  <c r="D25" i="7"/>
  <c r="G24" i="7"/>
  <c r="K24" i="7" s="1"/>
  <c r="L24" i="7" s="1"/>
  <c r="E24" i="7"/>
  <c r="F24" i="7" s="1"/>
  <c r="D24" i="7"/>
  <c r="C24" i="7"/>
  <c r="K23" i="7"/>
  <c r="L23" i="7" s="1"/>
  <c r="I23" i="7"/>
  <c r="J23" i="7" s="1"/>
  <c r="F23" i="7"/>
  <c r="D23" i="7"/>
  <c r="L22" i="7"/>
  <c r="K22" i="7"/>
  <c r="I22" i="7"/>
  <c r="F22" i="7"/>
  <c r="D22" i="7"/>
  <c r="H22" i="7" l="1"/>
  <c r="J26" i="7"/>
  <c r="H25" i="7"/>
  <c r="K28" i="7"/>
  <c r="L28" i="7" s="1"/>
  <c r="I29" i="7"/>
  <c r="J29" i="7" s="1"/>
  <c r="H23" i="7"/>
  <c r="H24" i="7"/>
  <c r="J22" i="7"/>
  <c r="I24" i="7"/>
  <c r="J24" i="7" s="1"/>
  <c r="H27" i="7"/>
  <c r="D29" i="7"/>
  <c r="H26" i="7"/>
  <c r="L26" i="7"/>
  <c r="M17" i="10" l="1"/>
  <c r="K18" i="10"/>
  <c r="I18" i="10"/>
  <c r="G18" i="10"/>
  <c r="E18" i="10"/>
  <c r="C18" i="10"/>
  <c r="D17" i="10" s="1"/>
  <c r="F8" i="1" l="1"/>
  <c r="G8" i="1" s="1"/>
  <c r="R8" i="1"/>
  <c r="S8" i="1" s="1"/>
  <c r="E18" i="8"/>
  <c r="F18" i="8" s="1"/>
  <c r="V18" i="1" l="1"/>
  <c r="W18" i="1" s="1"/>
  <c r="V19" i="1"/>
  <c r="W19" i="1" s="1"/>
  <c r="V20" i="1"/>
  <c r="W20" i="1" s="1"/>
  <c r="R18" i="1"/>
  <c r="S18" i="1" s="1"/>
  <c r="R19" i="1"/>
  <c r="S19" i="1" s="1"/>
  <c r="R20" i="1"/>
  <c r="S20" i="1" s="1"/>
  <c r="R21" i="1"/>
  <c r="N19" i="1"/>
  <c r="O19" i="1" s="1"/>
  <c r="N20" i="1"/>
  <c r="O20" i="1" s="1"/>
  <c r="F18" i="1"/>
  <c r="G18" i="1" s="1"/>
  <c r="F19" i="1"/>
  <c r="G19" i="1" s="1"/>
  <c r="F20" i="1"/>
  <c r="G20" i="1" s="1"/>
  <c r="J11" i="1"/>
  <c r="J12" i="1"/>
  <c r="J13" i="1"/>
  <c r="J14" i="1"/>
  <c r="J15" i="1"/>
  <c r="J16" i="1"/>
  <c r="J17" i="1"/>
  <c r="J18" i="1"/>
  <c r="K18" i="1" s="1"/>
  <c r="J19" i="1"/>
  <c r="K19" i="1" s="1"/>
  <c r="J20" i="1"/>
  <c r="K20" i="1" s="1"/>
  <c r="J21" i="1"/>
  <c r="X18" i="1" l="1"/>
  <c r="X19" i="1"/>
  <c r="X20" i="1"/>
  <c r="Y18" i="1" l="1"/>
  <c r="Z18" i="1" s="1"/>
  <c r="AA18" i="1" s="1"/>
  <c r="Y19" i="1"/>
  <c r="Z19" i="1" s="1"/>
  <c r="AA19" i="1" s="1"/>
  <c r="Y20" i="1"/>
  <c r="Z20" i="1" s="1"/>
  <c r="AA20" i="1" s="1"/>
  <c r="T20" i="8" l="1"/>
  <c r="P20" i="8"/>
  <c r="L20" i="8"/>
  <c r="H20" i="8"/>
  <c r="D20" i="8"/>
  <c r="N14" i="1" l="1"/>
  <c r="O14" i="1" s="1"/>
  <c r="K23" i="11" l="1"/>
  <c r="I23" i="11"/>
  <c r="G23" i="11"/>
  <c r="H21" i="11" s="1"/>
  <c r="E23" i="11"/>
  <c r="C23" i="11"/>
  <c r="J20" i="11" l="1"/>
  <c r="J17" i="11"/>
  <c r="J6" i="11"/>
  <c r="J18" i="11"/>
  <c r="J19" i="11"/>
  <c r="L6" i="11"/>
  <c r="F6" i="11"/>
  <c r="H6" i="11"/>
  <c r="D13" i="11"/>
  <c r="D7" i="11"/>
  <c r="D12" i="11"/>
  <c r="D6" i="11"/>
  <c r="L23" i="11"/>
  <c r="D23" i="11"/>
  <c r="F23" i="11"/>
  <c r="H23" i="11"/>
  <c r="J23" i="11"/>
  <c r="M13" i="10" l="1"/>
  <c r="F13" i="10" l="1"/>
  <c r="D13" i="10"/>
  <c r="M9" i="10"/>
  <c r="L9" i="10" l="1"/>
  <c r="D14" i="10"/>
  <c r="D15" i="10"/>
  <c r="F15" i="10"/>
  <c r="F14" i="10"/>
  <c r="L18" i="10"/>
  <c r="D9" i="10"/>
  <c r="J18" i="10"/>
  <c r="J13" i="10"/>
  <c r="J9" i="10"/>
  <c r="F18" i="10"/>
  <c r="H18" i="10"/>
  <c r="M11" i="10" l="1"/>
  <c r="M12" i="10"/>
  <c r="M14" i="10"/>
  <c r="M15" i="10"/>
  <c r="M16" i="10"/>
  <c r="E43" i="7" l="1"/>
  <c r="G38" i="7" l="1"/>
  <c r="H38" i="7" s="1"/>
  <c r="G39" i="7"/>
  <c r="H39" i="7" s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0" i="10"/>
  <c r="M18" i="10" s="1"/>
  <c r="N17" i="10" s="1"/>
  <c r="H14" i="10"/>
  <c r="J10" i="10"/>
  <c r="L10" i="10"/>
  <c r="N13" i="10" l="1"/>
  <c r="N9" i="10"/>
  <c r="L12" i="10"/>
  <c r="L15" i="10"/>
  <c r="L14" i="10"/>
  <c r="H11" i="10"/>
  <c r="H12" i="10"/>
  <c r="H10" i="10"/>
  <c r="J14" i="10"/>
  <c r="L16" i="10"/>
  <c r="J12" i="10"/>
  <c r="L11" i="10"/>
  <c r="J15" i="10"/>
  <c r="J16" i="10"/>
  <c r="J11" i="10"/>
  <c r="N14" i="10" l="1"/>
  <c r="N11" i="10"/>
  <c r="N15" i="10"/>
  <c r="N16" i="10"/>
  <c r="N12" i="10"/>
  <c r="N18" i="10"/>
  <c r="N10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D38" i="7" l="1"/>
  <c r="D39" i="7"/>
  <c r="G43" i="7"/>
  <c r="H43" i="7" s="1"/>
  <c r="D42" i="7"/>
  <c r="D41" i="7"/>
  <c r="D40" i="7"/>
  <c r="D43" i="7"/>
  <c r="I23" i="1" l="1"/>
  <c r="M6" i="11" l="1"/>
  <c r="M23" i="11" s="1"/>
  <c r="N23" i="11" l="1"/>
  <c r="N18" i="11"/>
  <c r="N19" i="11"/>
  <c r="N20" i="11"/>
  <c r="X22" i="1"/>
  <c r="X21" i="1"/>
  <c r="X17" i="1"/>
  <c r="X16" i="1"/>
  <c r="X15" i="1"/>
  <c r="X14" i="1"/>
  <c r="X13" i="1"/>
  <c r="X12" i="1"/>
  <c r="X11" i="1"/>
  <c r="X10" i="1"/>
  <c r="X9" i="1"/>
  <c r="X8" i="1"/>
  <c r="X7" i="1"/>
  <c r="X23" i="1" l="1"/>
  <c r="E23" i="1"/>
  <c r="D23" i="1" l="1"/>
  <c r="Y9" i="8" l="1"/>
  <c r="U23" i="1" l="1"/>
  <c r="Q23" i="1"/>
  <c r="M23" i="1"/>
  <c r="T23" i="1"/>
  <c r="P23" i="1"/>
  <c r="L23" i="1"/>
  <c r="H23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1" i="10"/>
  <c r="F10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K11" i="1"/>
  <c r="Y11" i="1"/>
  <c r="F12" i="1"/>
  <c r="G12" i="1" s="1"/>
  <c r="K12" i="1"/>
  <c r="N12" i="1"/>
  <c r="O12" i="1" s="1"/>
  <c r="R12" i="1"/>
  <c r="S12" i="1" s="1"/>
  <c r="V12" i="1"/>
  <c r="W12" i="1" s="1"/>
  <c r="Y12" i="1"/>
  <c r="F13" i="1"/>
  <c r="G13" i="1" s="1"/>
  <c r="K13" i="1"/>
  <c r="N13" i="1"/>
  <c r="O13" i="1" s="1"/>
  <c r="R13" i="1"/>
  <c r="S13" i="1" s="1"/>
  <c r="V13" i="1"/>
  <c r="W13" i="1" s="1"/>
  <c r="Y13" i="1"/>
  <c r="F14" i="1"/>
  <c r="G14" i="1" s="1"/>
  <c r="K14" i="1"/>
  <c r="R14" i="1"/>
  <c r="S14" i="1" s="1"/>
  <c r="V14" i="1"/>
  <c r="W14" i="1" s="1"/>
  <c r="Y14" i="1"/>
  <c r="F15" i="1"/>
  <c r="G15" i="1" s="1"/>
  <c r="K15" i="1"/>
  <c r="N15" i="1"/>
  <c r="O15" i="1" s="1"/>
  <c r="R15" i="1"/>
  <c r="S15" i="1" s="1"/>
  <c r="V15" i="1"/>
  <c r="W15" i="1" s="1"/>
  <c r="Y15" i="1"/>
  <c r="F16" i="1"/>
  <c r="G16" i="1" s="1"/>
  <c r="K16" i="1"/>
  <c r="N16" i="1"/>
  <c r="O16" i="1" s="1"/>
  <c r="R16" i="1"/>
  <c r="S16" i="1" s="1"/>
  <c r="V16" i="1"/>
  <c r="W16" i="1" s="1"/>
  <c r="Y16" i="1"/>
  <c r="F17" i="1"/>
  <c r="G17" i="1" s="1"/>
  <c r="K17" i="1"/>
  <c r="N17" i="1"/>
  <c r="O17" i="1" s="1"/>
  <c r="R17" i="1"/>
  <c r="S17" i="1" s="1"/>
  <c r="V17" i="1"/>
  <c r="W17" i="1" s="1"/>
  <c r="Y17" i="1"/>
  <c r="F21" i="1"/>
  <c r="G21" i="1" s="1"/>
  <c r="K21" i="1"/>
  <c r="N21" i="1"/>
  <c r="O21" i="1" s="1"/>
  <c r="S21" i="1"/>
  <c r="V21" i="1"/>
  <c r="W21" i="1" s="1"/>
  <c r="Y21" i="1"/>
  <c r="F22" i="1"/>
  <c r="G22" i="1" s="1"/>
  <c r="J22" i="1"/>
  <c r="K22" i="1" s="1"/>
  <c r="N22" i="1"/>
  <c r="O22" i="1" s="1"/>
  <c r="R22" i="1"/>
  <c r="S22" i="1" s="1"/>
  <c r="V22" i="1"/>
  <c r="W22" i="1" s="1"/>
  <c r="Y22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3" i="1" l="1"/>
  <c r="S23" i="1" s="1"/>
  <c r="F12" i="10"/>
  <c r="F11" i="10"/>
  <c r="Q20" i="8"/>
  <c r="R20" i="8" s="1"/>
  <c r="Y19" i="8"/>
  <c r="Z19" i="8" s="1"/>
  <c r="D10" i="10"/>
  <c r="D18" i="10"/>
  <c r="D16" i="10"/>
  <c r="D12" i="10"/>
  <c r="F16" i="10"/>
  <c r="Y23" i="1"/>
  <c r="J23" i="1"/>
  <c r="K23" i="1" s="1"/>
  <c r="Z15" i="1"/>
  <c r="AA15" i="1" s="1"/>
  <c r="V23" i="1"/>
  <c r="W23" i="1" s="1"/>
  <c r="N23" i="1"/>
  <c r="O23" i="1" s="1"/>
  <c r="F23" i="1"/>
  <c r="G23" i="1" s="1"/>
  <c r="I20" i="8"/>
  <c r="J20" i="8" s="1"/>
  <c r="E20" i="8"/>
  <c r="F20" i="8" s="1"/>
  <c r="Z22" i="1"/>
  <c r="AA22" i="1" s="1"/>
  <c r="Z14" i="1"/>
  <c r="AA14" i="1" s="1"/>
  <c r="Z16" i="1"/>
  <c r="AA16" i="1" s="1"/>
  <c r="Z13" i="1"/>
  <c r="AA13" i="1" s="1"/>
  <c r="Z11" i="1"/>
  <c r="AA11" i="1" s="1"/>
  <c r="Z8" i="1"/>
  <c r="AA8" i="1" s="1"/>
  <c r="Z21" i="1"/>
  <c r="AA21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7" i="1" l="1"/>
  <c r="C19" i="1"/>
  <c r="C18" i="1"/>
  <c r="C20" i="1"/>
  <c r="Y20" i="8"/>
  <c r="Z20" i="8" s="1"/>
  <c r="C17" i="1"/>
  <c r="C23" i="1"/>
  <c r="C21" i="1"/>
  <c r="C22" i="1"/>
  <c r="C8" i="1"/>
  <c r="C10" i="1"/>
  <c r="C11" i="1"/>
  <c r="C9" i="1"/>
  <c r="C13" i="1"/>
  <c r="C12" i="1"/>
  <c r="Z23" i="1"/>
  <c r="AA23" i="1" s="1"/>
  <c r="C16" i="1"/>
  <c r="C14" i="1"/>
  <c r="C15" i="1"/>
  <c r="N21" i="11" l="1"/>
  <c r="N17" i="11"/>
  <c r="N15" i="11"/>
  <c r="N14" i="11"/>
  <c r="N13" i="11"/>
  <c r="N10" i="11"/>
  <c r="N16" i="11"/>
  <c r="N22" i="11"/>
  <c r="N6" i="11"/>
  <c r="N12" i="11"/>
  <c r="N11" i="11"/>
</calcChain>
</file>

<file path=xl/sharedStrings.xml><?xml version="1.0" encoding="utf-8"?>
<sst xmlns="http://schemas.openxmlformats.org/spreadsheetml/2006/main" count="257" uniqueCount="147">
  <si>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</si>
  <si>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</si>
  <si>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</si>
  <si>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</si>
  <si>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</si>
  <si>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</si>
  <si>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</si>
  <si>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</si>
  <si>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</si>
  <si>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</si>
  <si>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</si>
  <si>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</si>
  <si>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</si>
  <si>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</si>
  <si>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</si>
  <si>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</si>
  <si>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</si>
  <si>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</si>
  <si>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</si>
  <si>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</si>
  <si>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</si>
  <si>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</si>
  <si>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</si>
  <si>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</si>
  <si>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</si>
  <si>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</si>
  <si>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</si>
  <si>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</si>
  <si>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</si>
  <si>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</si>
  <si>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</si>
  <si>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</si>
  <si>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</si>
  <si>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</si>
  <si>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</si>
  <si>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</si>
  <si>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</si>
  <si>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</si>
  <si>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</si>
  <si>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</si>
  <si>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</si>
  <si>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</si>
  <si>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</si>
  <si>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</si>
  <si>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</si>
  <si>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</si>
  <si>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</si>
  <si>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</si>
  <si>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</si>
  <si>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</si>
  <si>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</si>
  <si>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</si>
  <si>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</si>
  <si>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</si>
  <si>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</si>
  <si>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</si>
  <si>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</si>
  <si>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</si>
  <si>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</si>
  <si>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</si>
  <si>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</si>
  <si>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</si>
  <si>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</si>
  <si>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</si>
  <si>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</si>
  <si>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</si>
  <si>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</si>
  <si>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</si>
  <si>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</si>
  <si>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</si>
  <si>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</si>
  <si>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</si>
  <si>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</si>
  <si>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</si>
  <si>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</si>
  <si>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</si>
  <si>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</si>
  <si>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</si>
  <si>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</si>
  <si>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</si>
  <si>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</si>
  <si>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</si>
  <si>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</si>
  <si>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</si>
  <si>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</si>
  <si>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</si>
  <si>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</si>
  <si>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</si>
  <si>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</si>
  <si>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</si>
  <si>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</si>
  <si>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</si>
  <si>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</si>
  <si>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</si>
  <si>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</si>
  <si>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</si>
  <si>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</si>
  <si>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</si>
  <si>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</si>
  <si>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</si>
  <si>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</si>
  <si>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</si>
  <si>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</si>
  <si>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</si>
  <si>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</si>
  <si>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</si>
  <si>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</si>
  <si>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</si>
  <si>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</si>
  <si>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</si>
  <si>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</si>
  <si>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LIT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</si>
  <si>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</si>
  <si>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</si>
  <si>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</si>
  <si>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</si>
  <si>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</si>
  <si>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</si>
  <si>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</si>
  <si>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</si>
  <si>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</si>
  <si>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</si>
  <si>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</si>
  <si>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Λ</t>
  </si>
  <si>
    <t>Ξ</t>
  </si>
  <si>
    <t>Ο</t>
  </si>
  <si>
    <t>Εκπαίδευση</t>
  </si>
  <si>
    <t>Δημόσια Διοίκηση</t>
  </si>
  <si>
    <t>Διαχειρ. Ακίνητης Περιουσίας</t>
  </si>
  <si>
    <t>SWE</t>
  </si>
  <si>
    <t>FRA</t>
  </si>
  <si>
    <t>LAT</t>
  </si>
  <si>
    <t>ΤΟΥΡΚΟΚΥΠΡΙΟΣ</t>
  </si>
  <si>
    <t>ISR</t>
  </si>
  <si>
    <t>Δεκέμβριος 2022</t>
  </si>
  <si>
    <t>ΔΕΚΕΜΒΡΙΟΣ</t>
  </si>
  <si>
    <t>Δεκ. '22</t>
  </si>
  <si>
    <t>Δεκ.'22</t>
  </si>
  <si>
    <t>ITA</t>
  </si>
  <si>
    <t>PRT</t>
  </si>
  <si>
    <t>Ιαν.'23</t>
  </si>
  <si>
    <t>ΠΙΝΑΚΑΣ 25: ΔΙΑΡΚΕΙΑ ΑΝΕΡΓΙΑΣ ΚΑΤΑ ΕΠΑΡΧΙΑ ΤΟN ΙΑΝΟΥΑΡΙΟ ΤΟΥ 2023</t>
  </si>
  <si>
    <t>ΙΑΝΟΥΑΡΙΟΣ</t>
  </si>
  <si>
    <t>Ιανουάριος 2023</t>
  </si>
  <si>
    <t xml:space="preserve">      ΠΑΝΩ ΑΠΟ 12 ΜΗΝΕΣ ΚΑΤΑ ΚΟΙΝΟΤΗΤΑ ΚΑΙ ΕΠΑΡΧΙΑ - ΙΑΝΟΥΑΡΙΟΣ 2023</t>
  </si>
  <si>
    <t>ΕΓΓΡΑΦΗΣ ΠΑΝΩ ΑΠΟ 12 ΜΗΝΕΣ ΚΑΤΑ ΧΩΡΑ ΠΡΟΕΛΕΥΣΗΣ -ΙΑΝΟΥΑΡΙΟΣ 2023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</si>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</sst>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0" fillId="0" borderId="0" xfId="0" applyNumberFormat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30" fillId="0" borderId="1" xfId="0" applyFont="1" applyFill="1" applyBorder="1" applyAlignment="1">
      <alignment horizontal="center"/>
    </xf>
    <xf numFmtId="0" fontId="59" fillId="6" borderId="0" xfId="0" applyFont="1" applyFill="1" applyBorder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zoomScale="97" zoomScaleNormal="97" workbookViewId="0">
      <selection activeCell="U29" sqref="U29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7" t="s">
        <v>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141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11" t="s">
        <v>63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3"/>
      <c r="O7" s="95"/>
      <c r="P7" s="94"/>
      <c r="Q7" s="93"/>
      <c r="R7" s="94" t="s">
        <v>76</v>
      </c>
    </row>
    <row r="8" spans="1:18">
      <c r="A8" s="19"/>
      <c r="B8" s="77" t="s">
        <v>74</v>
      </c>
      <c r="C8" s="214" t="s">
        <v>14</v>
      </c>
      <c r="D8" s="214"/>
      <c r="E8" s="214" t="s">
        <v>77</v>
      </c>
      <c r="F8" s="214"/>
      <c r="G8" s="214" t="s">
        <v>16</v>
      </c>
      <c r="H8" s="214"/>
      <c r="I8" s="214" t="s">
        <v>49</v>
      </c>
      <c r="J8" s="214"/>
      <c r="K8" s="214" t="s">
        <v>17</v>
      </c>
      <c r="L8" s="214"/>
      <c r="M8" s="214" t="s">
        <v>18</v>
      </c>
      <c r="N8" s="215"/>
      <c r="O8" s="95"/>
      <c r="P8" s="93"/>
      <c r="Q8" s="93"/>
    </row>
    <row r="9" spans="1:18">
      <c r="A9" s="19"/>
      <c r="B9" s="77"/>
      <c r="C9" s="148" t="s">
        <v>65</v>
      </c>
      <c r="D9" s="148" t="s">
        <v>23</v>
      </c>
      <c r="E9" s="148" t="s">
        <v>65</v>
      </c>
      <c r="F9" s="148" t="s">
        <v>23</v>
      </c>
      <c r="G9" s="148" t="s">
        <v>65</v>
      </c>
      <c r="H9" s="148" t="s">
        <v>23</v>
      </c>
      <c r="I9" s="148" t="s">
        <v>65</v>
      </c>
      <c r="J9" s="148" t="s">
        <v>23</v>
      </c>
      <c r="K9" s="148" t="s">
        <v>65</v>
      </c>
      <c r="L9" s="148" t="s">
        <v>23</v>
      </c>
      <c r="M9" s="148" t="s">
        <v>65</v>
      </c>
      <c r="N9" s="149" t="s">
        <v>23</v>
      </c>
      <c r="O9" s="95"/>
      <c r="P9" s="93"/>
      <c r="Q9" s="93"/>
    </row>
    <row r="10" spans="1:18">
      <c r="A10" s="19"/>
      <c r="B10" s="77" t="s">
        <v>75</v>
      </c>
      <c r="C10" s="78">
        <f>E10+G10+I10+K10+M10</f>
        <v>1703</v>
      </c>
      <c r="D10" s="79">
        <f t="shared" ref="D10:D15" si="0">C10/$C$15</f>
        <v>0.10162310538250388</v>
      </c>
      <c r="E10" s="152">
        <v>418</v>
      </c>
      <c r="F10" s="79">
        <f>E10/$E$15</f>
        <v>0.10026385224274406</v>
      </c>
      <c r="G10" s="152">
        <v>283</v>
      </c>
      <c r="H10" s="79">
        <f>G10/$G$15</f>
        <v>7.1248741188318226E-2</v>
      </c>
      <c r="I10" s="152">
        <v>329</v>
      </c>
      <c r="J10" s="79">
        <f>I10/$I$15</f>
        <v>0.11860129776496034</v>
      </c>
      <c r="K10" s="152">
        <v>399</v>
      </c>
      <c r="L10" s="79">
        <f>K10/$K$15</f>
        <v>0.11839762611275964</v>
      </c>
      <c r="M10" s="152">
        <v>274</v>
      </c>
      <c r="N10" s="150">
        <f>M10/$M$15</f>
        <v>0.11079660331581076</v>
      </c>
      <c r="O10" s="96"/>
      <c r="P10" s="93"/>
      <c r="Q10" s="93"/>
    </row>
    <row r="11" spans="1:18">
      <c r="A11" s="19"/>
      <c r="B11" s="77" t="s">
        <v>78</v>
      </c>
      <c r="C11" s="78">
        <f t="shared" ref="C11:C14" si="1">E11+G11+I11+K11+M11</f>
        <v>8594</v>
      </c>
      <c r="D11" s="79">
        <f t="shared" si="0"/>
        <v>0.51282969328082106</v>
      </c>
      <c r="E11" s="152">
        <v>1394</v>
      </c>
      <c r="F11" s="79">
        <f t="shared" ref="F11:F15" si="2">E11/$E$15</f>
        <v>0.33437275125929478</v>
      </c>
      <c r="G11" s="152">
        <v>3167</v>
      </c>
      <c r="H11" s="79">
        <f t="shared" ref="H11:H15" si="3">G11/$G$15</f>
        <v>0.79733131923464251</v>
      </c>
      <c r="I11" s="152">
        <v>1384</v>
      </c>
      <c r="J11" s="79">
        <f t="shared" ref="J11:J15" si="4">I11/$I$15</f>
        <v>0.49891852919971158</v>
      </c>
      <c r="K11" s="152">
        <v>1245</v>
      </c>
      <c r="L11" s="79">
        <f t="shared" ref="L11:L15" si="5">K11/$K$15</f>
        <v>0.36943620178041542</v>
      </c>
      <c r="M11" s="152">
        <v>1404</v>
      </c>
      <c r="N11" s="150">
        <f t="shared" ref="N11:N15" si="6">M11/$M$15</f>
        <v>0.56773150020218355</v>
      </c>
      <c r="O11" s="96"/>
      <c r="P11" s="93"/>
      <c r="Q11" s="93"/>
    </row>
    <row r="12" spans="1:18">
      <c r="A12" s="19"/>
      <c r="B12" s="77" t="s">
        <v>79</v>
      </c>
      <c r="C12" s="78">
        <f t="shared" si="1"/>
        <v>2894</v>
      </c>
      <c r="D12" s="79">
        <f t="shared" si="0"/>
        <v>0.1726936388590524</v>
      </c>
      <c r="E12" s="152">
        <v>933</v>
      </c>
      <c r="F12" s="79">
        <f t="shared" si="2"/>
        <v>0.22379467498201008</v>
      </c>
      <c r="G12" s="152">
        <v>354</v>
      </c>
      <c r="H12" s="79">
        <f t="shared" si="3"/>
        <v>8.9123867069486398E-2</v>
      </c>
      <c r="I12" s="152">
        <v>493</v>
      </c>
      <c r="J12" s="79">
        <f t="shared" si="4"/>
        <v>0.17772170151405911</v>
      </c>
      <c r="K12" s="152">
        <v>761</v>
      </c>
      <c r="L12" s="79">
        <f t="shared" si="5"/>
        <v>0.22581602373887241</v>
      </c>
      <c r="M12" s="152">
        <v>353</v>
      </c>
      <c r="N12" s="150">
        <f t="shared" si="6"/>
        <v>0.14274160938131825</v>
      </c>
      <c r="O12" s="96"/>
      <c r="P12" s="93"/>
      <c r="Q12" s="93"/>
    </row>
    <row r="13" spans="1:18">
      <c r="A13" s="19"/>
      <c r="B13" s="77" t="s">
        <v>80</v>
      </c>
      <c r="C13" s="78">
        <f t="shared" si="1"/>
        <v>2100</v>
      </c>
      <c r="D13" s="79">
        <f t="shared" si="0"/>
        <v>0.12531328320802004</v>
      </c>
      <c r="E13" s="152">
        <v>829</v>
      </c>
      <c r="F13" s="79">
        <f t="shared" si="2"/>
        <v>0.19884864475893499</v>
      </c>
      <c r="G13" s="152">
        <v>108</v>
      </c>
      <c r="H13" s="79">
        <f t="shared" si="3"/>
        <v>2.7190332326283987E-2</v>
      </c>
      <c r="I13" s="152">
        <v>332</v>
      </c>
      <c r="J13" s="79">
        <f t="shared" si="4"/>
        <v>0.11968276856524873</v>
      </c>
      <c r="K13" s="152">
        <v>618</v>
      </c>
      <c r="L13" s="79">
        <f t="shared" si="5"/>
        <v>0.18338278931750743</v>
      </c>
      <c r="M13" s="152">
        <v>213</v>
      </c>
      <c r="N13" s="150">
        <f t="shared" si="6"/>
        <v>8.6130206227254341E-2</v>
      </c>
      <c r="O13" s="96"/>
      <c r="P13" s="93"/>
      <c r="Q13" s="93"/>
    </row>
    <row r="14" spans="1:18">
      <c r="A14" s="19"/>
      <c r="B14" s="155" t="s">
        <v>81</v>
      </c>
      <c r="C14" s="78">
        <f t="shared" si="1"/>
        <v>1467</v>
      </c>
      <c r="D14" s="156">
        <f t="shared" si="0"/>
        <v>8.7540279269602575E-2</v>
      </c>
      <c r="E14" s="153">
        <v>595</v>
      </c>
      <c r="F14" s="156">
        <f t="shared" si="2"/>
        <v>0.14272007675701606</v>
      </c>
      <c r="G14" s="153">
        <v>60</v>
      </c>
      <c r="H14" s="156">
        <f t="shared" si="3"/>
        <v>1.5105740181268883E-2</v>
      </c>
      <c r="I14" s="153">
        <v>236</v>
      </c>
      <c r="J14" s="156">
        <f t="shared" si="4"/>
        <v>8.5075702956020183E-2</v>
      </c>
      <c r="K14" s="153">
        <v>347</v>
      </c>
      <c r="L14" s="156">
        <f t="shared" si="5"/>
        <v>0.1029673590504451</v>
      </c>
      <c r="M14" s="153">
        <v>229</v>
      </c>
      <c r="N14" s="157">
        <f t="shared" si="6"/>
        <v>9.2600080873433077E-2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16758</v>
      </c>
      <c r="D15" s="75">
        <f t="shared" si="0"/>
        <v>1</v>
      </c>
      <c r="E15" s="74">
        <f>SUM(E10:E14)</f>
        <v>4169</v>
      </c>
      <c r="F15" s="75">
        <f t="shared" si="2"/>
        <v>1</v>
      </c>
      <c r="G15" s="74">
        <f>SUM(G10:G14)</f>
        <v>3972</v>
      </c>
      <c r="H15" s="75">
        <f t="shared" si="3"/>
        <v>1</v>
      </c>
      <c r="I15" s="74">
        <f>SUM(I10:I14)</f>
        <v>2774</v>
      </c>
      <c r="J15" s="75">
        <f t="shared" si="4"/>
        <v>1</v>
      </c>
      <c r="K15" s="74">
        <f>SUM(K10:K14)</f>
        <v>3370</v>
      </c>
      <c r="L15" s="75">
        <f t="shared" si="5"/>
        <v>1</v>
      </c>
      <c r="M15" s="74">
        <f>SUM(M10:M14)</f>
        <v>2473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82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199" t="s">
        <v>135</v>
      </c>
      <c r="D19" s="199"/>
      <c r="E19" s="199" t="s">
        <v>142</v>
      </c>
      <c r="F19" s="199"/>
      <c r="G19" s="199"/>
      <c r="H19" s="199"/>
      <c r="I19" s="199"/>
      <c r="J19" s="199"/>
      <c r="K19" s="199"/>
      <c r="L19" s="200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74</v>
      </c>
      <c r="C20" s="201">
        <v>2022</v>
      </c>
      <c r="D20" s="201"/>
      <c r="E20" s="201">
        <v>2022</v>
      </c>
      <c r="F20" s="201"/>
      <c r="G20" s="201">
        <v>2023</v>
      </c>
      <c r="H20" s="201"/>
      <c r="I20" s="201" t="s">
        <v>115</v>
      </c>
      <c r="J20" s="201"/>
      <c r="K20" s="201" t="s">
        <v>51</v>
      </c>
      <c r="L20" s="202"/>
      <c r="M20" s="38"/>
      <c r="N20" s="38"/>
      <c r="O20" s="198"/>
      <c r="P20" s="198"/>
      <c r="Q20"/>
      <c r="R20"/>
      <c r="S20" s="38"/>
      <c r="T20"/>
    </row>
    <row r="21" spans="1:22" ht="15.75">
      <c r="A21" s="38"/>
      <c r="B21" s="133"/>
      <c r="C21" s="195" t="s">
        <v>65</v>
      </c>
      <c r="D21" s="134" t="s">
        <v>23</v>
      </c>
      <c r="E21" s="195" t="s">
        <v>65</v>
      </c>
      <c r="F21" s="134" t="s">
        <v>23</v>
      </c>
      <c r="G21" s="195" t="s">
        <v>65</v>
      </c>
      <c r="H21" s="134" t="s">
        <v>23</v>
      </c>
      <c r="I21" s="195" t="s">
        <v>65</v>
      </c>
      <c r="J21" s="134" t="s">
        <v>23</v>
      </c>
      <c r="K21" s="195" t="s">
        <v>65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75</v>
      </c>
      <c r="C22" s="152">
        <v>1247</v>
      </c>
      <c r="D22" s="172">
        <f>C22/C29</f>
        <v>7.7299776841061249E-2</v>
      </c>
      <c r="E22" s="152">
        <v>1613</v>
      </c>
      <c r="F22" s="172">
        <f>E22/E29</f>
        <v>0.10453661697990926</v>
      </c>
      <c r="G22" s="152">
        <v>1703</v>
      </c>
      <c r="H22" s="172">
        <f>G22/G29</f>
        <v>0.10162310538250388</v>
      </c>
      <c r="I22" s="173">
        <f t="shared" ref="I22:I27" si="7">G22-E22</f>
        <v>90</v>
      </c>
      <c r="J22" s="174">
        <f t="shared" ref="J22:J28" si="8">I22/E22</f>
        <v>5.5796652200867949E-2</v>
      </c>
      <c r="K22" s="173">
        <f>G22-C22</f>
        <v>456</v>
      </c>
      <c r="L22" s="175">
        <f>K22/C22</f>
        <v>0.3656776263031275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116</v>
      </c>
      <c r="C23" s="153">
        <v>8931</v>
      </c>
      <c r="D23" s="172">
        <f>C23/C29</f>
        <v>0.55362013389536324</v>
      </c>
      <c r="E23" s="153">
        <v>7956</v>
      </c>
      <c r="F23" s="172">
        <f>E23/E29</f>
        <v>0.5156189241736876</v>
      </c>
      <c r="G23" s="153">
        <v>8594</v>
      </c>
      <c r="H23" s="172">
        <f>G23/G29</f>
        <v>0.51282969328082106</v>
      </c>
      <c r="I23" s="173">
        <f t="shared" si="7"/>
        <v>638</v>
      </c>
      <c r="J23" s="174">
        <f t="shared" si="8"/>
        <v>8.019105077928608E-2</v>
      </c>
      <c r="K23" s="173">
        <f t="shared" ref="K23:K29" si="9">G23-C23</f>
        <v>-337</v>
      </c>
      <c r="L23" s="175">
        <f t="shared" ref="L23:L29" si="10">K23/C23</f>
        <v>-3.7733736423692758E-2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117</v>
      </c>
      <c r="C24" s="176">
        <f t="shared" ref="C24" si="11">SUM(C22:C23)</f>
        <v>10178</v>
      </c>
      <c r="D24" s="177">
        <f>C24/C29</f>
        <v>0.63091991073642451</v>
      </c>
      <c r="E24" s="176">
        <f t="shared" ref="E24" si="12">SUM(E22:E23)</f>
        <v>9569</v>
      </c>
      <c r="F24" s="177">
        <f>E24/E29</f>
        <v>0.62015554115359683</v>
      </c>
      <c r="G24" s="176">
        <f t="shared" ref="G24" si="13">SUM(G22:G23)</f>
        <v>10297</v>
      </c>
      <c r="H24" s="177">
        <f>G24/G29</f>
        <v>0.61445279866332503</v>
      </c>
      <c r="I24" s="178">
        <f t="shared" si="7"/>
        <v>728</v>
      </c>
      <c r="J24" s="179">
        <f t="shared" si="8"/>
        <v>7.6079005120702273E-2</v>
      </c>
      <c r="K24" s="178">
        <f t="shared" si="9"/>
        <v>119</v>
      </c>
      <c r="L24" s="180">
        <f t="shared" si="10"/>
        <v>1.1691884456671253E-2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118</v>
      </c>
      <c r="C25" s="153">
        <v>2781</v>
      </c>
      <c r="D25" s="172">
        <f>C25/C29</f>
        <v>0.17239028018844532</v>
      </c>
      <c r="E25" s="153">
        <v>2608</v>
      </c>
      <c r="F25" s="172">
        <f>E25/E29</f>
        <v>0.16902138690861956</v>
      </c>
      <c r="G25" s="153">
        <v>2894</v>
      </c>
      <c r="H25" s="172">
        <f>G25/G29</f>
        <v>0.1726936388590524</v>
      </c>
      <c r="I25" s="173">
        <f t="shared" si="7"/>
        <v>286</v>
      </c>
      <c r="J25" s="174">
        <f t="shared" si="8"/>
        <v>0.10966257668711657</v>
      </c>
      <c r="K25" s="173">
        <f t="shared" si="9"/>
        <v>113</v>
      </c>
      <c r="L25" s="175">
        <f t="shared" si="10"/>
        <v>4.0632865875584324E-2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119</v>
      </c>
      <c r="C26" s="153">
        <v>1804</v>
      </c>
      <c r="D26" s="172">
        <f>C26/C29</f>
        <v>0.11182742375402926</v>
      </c>
      <c r="E26" s="153">
        <v>1252</v>
      </c>
      <c r="F26" s="172">
        <f>E26/E29</f>
        <v>8.1140635126377189E-2</v>
      </c>
      <c r="G26" s="153">
        <v>2100</v>
      </c>
      <c r="H26" s="172">
        <f>G26/G29</f>
        <v>0.12531328320802004</v>
      </c>
      <c r="I26" s="173">
        <f t="shared" si="7"/>
        <v>848</v>
      </c>
      <c r="J26" s="174">
        <f t="shared" si="8"/>
        <v>0.67731629392971249</v>
      </c>
      <c r="K26" s="173">
        <f t="shared" si="9"/>
        <v>296</v>
      </c>
      <c r="L26" s="175">
        <f t="shared" si="10"/>
        <v>0.16407982261640799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120</v>
      </c>
      <c r="C27" s="176">
        <v>1369</v>
      </c>
      <c r="D27" s="177">
        <f>C27/C29</f>
        <v>8.4862385321100922E-2</v>
      </c>
      <c r="E27" s="176">
        <v>2001</v>
      </c>
      <c r="F27" s="177">
        <f>E27/E29</f>
        <v>0.12968243681140634</v>
      </c>
      <c r="G27" s="176">
        <v>1467</v>
      </c>
      <c r="H27" s="177">
        <f>G27/G29</f>
        <v>8.7540279269602575E-2</v>
      </c>
      <c r="I27" s="178">
        <f t="shared" si="7"/>
        <v>-534</v>
      </c>
      <c r="J27" s="179">
        <f t="shared" si="8"/>
        <v>-0.26686656671664166</v>
      </c>
      <c r="K27" s="178">
        <f t="shared" si="9"/>
        <v>98</v>
      </c>
      <c r="L27" s="180">
        <f t="shared" si="10"/>
        <v>7.1585098612125642E-2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121</v>
      </c>
      <c r="C28" s="194">
        <f t="shared" ref="C28" si="14">C26+C27</f>
        <v>3173</v>
      </c>
      <c r="D28" s="177">
        <f>C28/C29</f>
        <v>0.19668980907513017</v>
      </c>
      <c r="E28" s="181">
        <f t="shared" ref="E28" si="15">E26+E27</f>
        <v>3253</v>
      </c>
      <c r="F28" s="177">
        <f>E28/E29</f>
        <v>0.21082307193778355</v>
      </c>
      <c r="G28" s="181">
        <f t="shared" ref="G28" si="16">G26+G27</f>
        <v>3567</v>
      </c>
      <c r="H28" s="177">
        <f>G28/G29</f>
        <v>0.21285356247762263</v>
      </c>
      <c r="I28" s="178">
        <f>SUM(I26,I27)</f>
        <v>314</v>
      </c>
      <c r="J28" s="179">
        <f t="shared" si="8"/>
        <v>9.6526283430679372E-2</v>
      </c>
      <c r="K28" s="182">
        <f t="shared" ref="K28" si="17">K26+K27</f>
        <v>394</v>
      </c>
      <c r="L28" s="180">
        <f t="shared" si="10"/>
        <v>0.12417270721714466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122</v>
      </c>
      <c r="C29" s="187">
        <f t="shared" ref="C29" si="18">C22+C23+C25+C26+C27</f>
        <v>16132</v>
      </c>
      <c r="D29" s="188">
        <f>C29/C29</f>
        <v>1</v>
      </c>
      <c r="E29" s="187">
        <f t="shared" ref="E29:G29" si="19">E22+E23+E25+E26+E27</f>
        <v>15430</v>
      </c>
      <c r="F29" s="188">
        <f>E29/E29</f>
        <v>1</v>
      </c>
      <c r="G29" s="187">
        <f t="shared" si="19"/>
        <v>16758</v>
      </c>
      <c r="H29" s="188">
        <v>1</v>
      </c>
      <c r="I29" s="189">
        <f>SUM(I22,I23,I25,I28)</f>
        <v>1328</v>
      </c>
      <c r="J29" s="190">
        <f>I29/E29</f>
        <v>8.6066104990278683E-2</v>
      </c>
      <c r="K29" s="191">
        <f t="shared" si="9"/>
        <v>626</v>
      </c>
      <c r="L29" s="192">
        <f t="shared" si="10"/>
        <v>3.8804859905777339E-2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100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8" t="s">
        <v>94</v>
      </c>
      <c r="D35" s="209"/>
      <c r="E35" s="209"/>
      <c r="F35" s="209"/>
      <c r="G35" s="209"/>
      <c r="H35" s="210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83</v>
      </c>
    </row>
    <row r="36" spans="1:18">
      <c r="A36" s="20"/>
      <c r="B36" s="67" t="s">
        <v>33</v>
      </c>
      <c r="C36" s="203" t="s">
        <v>134</v>
      </c>
      <c r="D36" s="204"/>
      <c r="E36" s="203" t="s">
        <v>143</v>
      </c>
      <c r="F36" s="204"/>
      <c r="G36" s="205" t="s">
        <v>51</v>
      </c>
      <c r="H36" s="206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553</v>
      </c>
      <c r="D38" s="50">
        <f>C38/C43</f>
        <v>0.40394448502556612</v>
      </c>
      <c r="E38" s="154">
        <v>595</v>
      </c>
      <c r="F38" s="50">
        <f>E38/E43</f>
        <v>0.40558963871847309</v>
      </c>
      <c r="G38" s="51">
        <f>E38-C38</f>
        <v>42</v>
      </c>
      <c r="H38" s="124">
        <f>G38/C38</f>
        <v>7.5949367088607597E-2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49</v>
      </c>
      <c r="C39" s="154">
        <v>220</v>
      </c>
      <c r="D39" s="50">
        <f>C39/C43</f>
        <v>0.16070124178232287</v>
      </c>
      <c r="E39" s="154">
        <v>236</v>
      </c>
      <c r="F39" s="50">
        <f>E39/E43</f>
        <v>0.16087252897068849</v>
      </c>
      <c r="G39" s="51">
        <f>E39-C39</f>
        <v>16</v>
      </c>
      <c r="H39" s="124">
        <f>G39/C39</f>
        <v>7.2727272727272724E-2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59</v>
      </c>
      <c r="D40" s="50">
        <f>C40/C43</f>
        <v>4.3097151205259317E-2</v>
      </c>
      <c r="E40" s="154">
        <v>60</v>
      </c>
      <c r="F40" s="50">
        <f>E40/E43</f>
        <v>4.0899795501022497E-2</v>
      </c>
      <c r="G40" s="51">
        <f>E40-C40</f>
        <v>1</v>
      </c>
      <c r="H40" s="124">
        <f>G40/C40</f>
        <v>1.6949152542372881E-2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318</v>
      </c>
      <c r="D41" s="50">
        <f>C41/C43</f>
        <v>0.23228634039444851</v>
      </c>
      <c r="E41" s="154">
        <v>347</v>
      </c>
      <c r="F41" s="50">
        <f>E41/E43</f>
        <v>0.2365371506475801</v>
      </c>
      <c r="G41" s="51">
        <f>E41-C41</f>
        <v>29</v>
      </c>
      <c r="H41" s="124">
        <f>G41/C41</f>
        <v>9.1194968553459113E-2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219</v>
      </c>
      <c r="D42" s="50">
        <f>C42/C43</f>
        <v>0.15997078159240322</v>
      </c>
      <c r="E42" s="154">
        <v>229</v>
      </c>
      <c r="F42" s="50">
        <f>E42/E43</f>
        <v>0.15610088616223586</v>
      </c>
      <c r="G42" s="51">
        <f>E42-C42</f>
        <v>10</v>
      </c>
      <c r="H42" s="124">
        <f>G42/C42</f>
        <v>4.5662100456621002E-2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1369</v>
      </c>
      <c r="D43" s="129">
        <f>C43/C43</f>
        <v>1</v>
      </c>
      <c r="E43" s="71">
        <f>SUM(E38:E42)</f>
        <v>1467</v>
      </c>
      <c r="F43" s="129">
        <f>E43/E43</f>
        <v>1</v>
      </c>
      <c r="G43" s="130">
        <f t="shared" ref="G43" si="20">E43-C43</f>
        <v>98</v>
      </c>
      <c r="H43" s="164">
        <f t="shared" ref="H43" si="21">G43/C43</f>
        <v>7.1585098612125642E-2</v>
      </c>
      <c r="I43" s="20"/>
      <c r="J43" s="19"/>
      <c r="K43" s="19"/>
      <c r="L43" s="19"/>
      <c r="M43" s="19"/>
      <c r="N43" s="19"/>
      <c r="O43" s="19"/>
      <c r="P43" s="19"/>
      <c r="Q43" s="19" t="s">
        <v>70</v>
      </c>
    </row>
  </sheetData>
  <mergeCells count="21"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D29" sqref="D29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8" width="8.2851562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57031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3" width="7.85546875" style="8" customWidth="1"/>
    <col min="24" max="24" width="8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6" t="s">
        <v>93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7" ht="9.75" customHeight="1">
      <c r="B4" s="97"/>
    </row>
    <row r="5" spans="1:27" s="11" customFormat="1">
      <c r="A5" s="221" t="s">
        <v>101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9"/>
      <c r="X5" s="9"/>
      <c r="Y5" s="9"/>
      <c r="Z5" s="9"/>
      <c r="AA5" s="10"/>
    </row>
    <row r="6" spans="1:27" s="11" customFormat="1" ht="9.75" customHeight="1" thickBot="1">
      <c r="A6" s="12" t="s">
        <v>95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43</v>
      </c>
      <c r="C7" s="222" t="s">
        <v>20</v>
      </c>
      <c r="D7" s="222"/>
      <c r="E7" s="222"/>
      <c r="F7" s="222"/>
      <c r="G7" s="223" t="s">
        <v>50</v>
      </c>
      <c r="H7" s="223"/>
      <c r="I7" s="223"/>
      <c r="J7" s="223"/>
      <c r="K7" s="223" t="s">
        <v>16</v>
      </c>
      <c r="L7" s="223"/>
      <c r="M7" s="223"/>
      <c r="N7" s="223"/>
      <c r="O7" s="222" t="s">
        <v>71</v>
      </c>
      <c r="P7" s="222"/>
      <c r="Q7" s="222"/>
      <c r="R7" s="222"/>
      <c r="S7" s="219" t="s">
        <v>21</v>
      </c>
      <c r="T7" s="219"/>
      <c r="U7" s="219"/>
      <c r="V7" s="219"/>
      <c r="W7" s="219" t="s">
        <v>72</v>
      </c>
      <c r="X7" s="219"/>
      <c r="Y7" s="219"/>
      <c r="Z7" s="220"/>
      <c r="AA7" s="10"/>
    </row>
    <row r="8" spans="1:27" s="11" customFormat="1">
      <c r="A8" s="107"/>
      <c r="B8" s="54" t="s">
        <v>44</v>
      </c>
      <c r="C8" s="167" t="s">
        <v>136</v>
      </c>
      <c r="D8" s="167" t="s">
        <v>140</v>
      </c>
      <c r="E8" s="217" t="s">
        <v>47</v>
      </c>
      <c r="F8" s="217"/>
      <c r="G8" s="167" t="s">
        <v>136</v>
      </c>
      <c r="H8" s="167" t="s">
        <v>140</v>
      </c>
      <c r="I8" s="217" t="s">
        <v>47</v>
      </c>
      <c r="J8" s="217"/>
      <c r="K8" s="167" t="s">
        <v>136</v>
      </c>
      <c r="L8" s="167" t="s">
        <v>140</v>
      </c>
      <c r="M8" s="217" t="s">
        <v>47</v>
      </c>
      <c r="N8" s="217"/>
      <c r="O8" s="167" t="s">
        <v>136</v>
      </c>
      <c r="P8" s="167" t="s">
        <v>140</v>
      </c>
      <c r="Q8" s="217" t="s">
        <v>47</v>
      </c>
      <c r="R8" s="217"/>
      <c r="S8" s="167" t="s">
        <v>136</v>
      </c>
      <c r="T8" s="167" t="s">
        <v>140</v>
      </c>
      <c r="U8" s="217" t="s">
        <v>47</v>
      </c>
      <c r="V8" s="217"/>
      <c r="W8" s="167" t="s">
        <v>136</v>
      </c>
      <c r="X8" s="167" t="s">
        <v>140</v>
      </c>
      <c r="Y8" s="217" t="s">
        <v>47</v>
      </c>
      <c r="Z8" s="218"/>
      <c r="AA8" s="10"/>
    </row>
    <row r="9" spans="1:27" s="11" customFormat="1">
      <c r="A9" s="108">
        <v>1</v>
      </c>
      <c r="B9" s="120" t="s">
        <v>84</v>
      </c>
      <c r="C9" s="76">
        <v>43</v>
      </c>
      <c r="D9" s="76">
        <v>46</v>
      </c>
      <c r="E9" s="146">
        <f t="shared" ref="E9:E19" si="0">D9-C9</f>
        <v>3</v>
      </c>
      <c r="F9" s="147">
        <f>E9/C9</f>
        <v>6.9767441860465115E-2</v>
      </c>
      <c r="G9" s="76">
        <v>7</v>
      </c>
      <c r="H9" s="76">
        <v>5</v>
      </c>
      <c r="I9" s="146">
        <f t="shared" ref="I9:I20" si="1">H9-G9</f>
        <v>-2</v>
      </c>
      <c r="J9" s="147">
        <f>I9/G9</f>
        <v>-0.2857142857142857</v>
      </c>
      <c r="K9" s="76">
        <v>2</v>
      </c>
      <c r="L9" s="76">
        <v>1</v>
      </c>
      <c r="M9" s="146">
        <f t="shared" ref="M9:M19" si="2">L9-K9</f>
        <v>-1</v>
      </c>
      <c r="N9" s="147">
        <f t="shared" ref="N9:N19" si="3">M9/K9</f>
        <v>-0.5</v>
      </c>
      <c r="O9" s="76">
        <v>14</v>
      </c>
      <c r="P9" s="76">
        <v>16</v>
      </c>
      <c r="Q9" s="146">
        <f t="shared" ref="Q9:Q20" si="4">P9-O9</f>
        <v>2</v>
      </c>
      <c r="R9" s="147">
        <f>Q9/O9</f>
        <v>0.14285714285714285</v>
      </c>
      <c r="S9" s="76">
        <v>5</v>
      </c>
      <c r="T9" s="76">
        <v>5</v>
      </c>
      <c r="U9" s="146">
        <f t="shared" ref="U9:U20" si="5">T9-S9</f>
        <v>0</v>
      </c>
      <c r="V9" s="147">
        <f>U9/S9</f>
        <v>0</v>
      </c>
      <c r="W9" s="145">
        <f>C9+G9+K9+O9+S9</f>
        <v>71</v>
      </c>
      <c r="X9" s="145">
        <f>D9+H9+L9+P9+T9</f>
        <v>73</v>
      </c>
      <c r="Y9" s="159">
        <f>X9-W9</f>
        <v>2</v>
      </c>
      <c r="Z9" s="160">
        <f>Y9/W9</f>
        <v>2.8169014084507043E-2</v>
      </c>
      <c r="AA9" s="10"/>
    </row>
    <row r="10" spans="1:27" s="11" customFormat="1">
      <c r="A10" s="108">
        <v>2</v>
      </c>
      <c r="B10" s="121" t="s">
        <v>85</v>
      </c>
      <c r="C10" s="76">
        <v>52</v>
      </c>
      <c r="D10" s="76">
        <v>59</v>
      </c>
      <c r="E10" s="146">
        <f t="shared" si="0"/>
        <v>7</v>
      </c>
      <c r="F10" s="147">
        <f t="shared" ref="F10:F19" si="6">E10/C10</f>
        <v>0.13461538461538461</v>
      </c>
      <c r="G10" s="76">
        <v>10</v>
      </c>
      <c r="H10" s="76">
        <v>10</v>
      </c>
      <c r="I10" s="146">
        <f t="shared" si="1"/>
        <v>0</v>
      </c>
      <c r="J10" s="147">
        <f t="shared" ref="J10:J20" si="7">I10/G10</f>
        <v>0</v>
      </c>
      <c r="K10" s="76">
        <v>2</v>
      </c>
      <c r="L10" s="76">
        <v>3</v>
      </c>
      <c r="M10" s="146">
        <f t="shared" si="2"/>
        <v>1</v>
      </c>
      <c r="N10" s="147">
        <f t="shared" si="3"/>
        <v>0.5</v>
      </c>
      <c r="O10" s="76">
        <v>23</v>
      </c>
      <c r="P10" s="76">
        <v>25</v>
      </c>
      <c r="Q10" s="146">
        <f t="shared" si="4"/>
        <v>2</v>
      </c>
      <c r="R10" s="147">
        <f t="shared" ref="R10:R20" si="8">Q10/O10</f>
        <v>8.6956521739130432E-2</v>
      </c>
      <c r="S10" s="76">
        <v>6</v>
      </c>
      <c r="T10" s="76">
        <v>7</v>
      </c>
      <c r="U10" s="146">
        <f t="shared" si="5"/>
        <v>1</v>
      </c>
      <c r="V10" s="147">
        <f t="shared" ref="V10:V20" si="9">U10/S10</f>
        <v>0.16666666666666666</v>
      </c>
      <c r="W10" s="145">
        <f t="shared" ref="W10:W19" si="10">C10+G10+K10+O10+S10</f>
        <v>93</v>
      </c>
      <c r="X10" s="145">
        <f t="shared" ref="X10:X19" si="11">D10+H10+L10+P10+T10</f>
        <v>104</v>
      </c>
      <c r="Y10" s="159">
        <f t="shared" ref="Y10:Y20" si="12">X10-W10</f>
        <v>11</v>
      </c>
      <c r="Z10" s="160">
        <f t="shared" ref="Z10:Z20" si="13">Y10/W10</f>
        <v>0.11827956989247312</v>
      </c>
      <c r="AA10" s="10"/>
    </row>
    <row r="11" spans="1:27" s="11" customFormat="1">
      <c r="A11" s="108">
        <v>3</v>
      </c>
      <c r="B11" s="121" t="s">
        <v>86</v>
      </c>
      <c r="C11" s="76">
        <v>44</v>
      </c>
      <c r="D11" s="76">
        <v>44</v>
      </c>
      <c r="E11" s="146">
        <f t="shared" si="0"/>
        <v>0</v>
      </c>
      <c r="F11" s="147">
        <f t="shared" si="6"/>
        <v>0</v>
      </c>
      <c r="G11" s="76">
        <v>15</v>
      </c>
      <c r="H11" s="76">
        <v>18</v>
      </c>
      <c r="I11" s="146">
        <f t="shared" si="1"/>
        <v>3</v>
      </c>
      <c r="J11" s="147">
        <f t="shared" si="7"/>
        <v>0.2</v>
      </c>
      <c r="K11" s="76">
        <v>2</v>
      </c>
      <c r="L11" s="76">
        <v>2</v>
      </c>
      <c r="M11" s="146">
        <f t="shared" si="2"/>
        <v>0</v>
      </c>
      <c r="N11" s="147">
        <f t="shared" si="3"/>
        <v>0</v>
      </c>
      <c r="O11" s="76">
        <v>18</v>
      </c>
      <c r="P11" s="76">
        <v>20</v>
      </c>
      <c r="Q11" s="146">
        <f t="shared" si="4"/>
        <v>2</v>
      </c>
      <c r="R11" s="147">
        <f t="shared" si="8"/>
        <v>0.1111111111111111</v>
      </c>
      <c r="S11" s="76">
        <v>6</v>
      </c>
      <c r="T11" s="76">
        <v>5</v>
      </c>
      <c r="U11" s="146">
        <f t="shared" si="5"/>
        <v>-1</v>
      </c>
      <c r="V11" s="147">
        <f t="shared" si="9"/>
        <v>-0.16666666666666666</v>
      </c>
      <c r="W11" s="145">
        <f t="shared" si="10"/>
        <v>85</v>
      </c>
      <c r="X11" s="145">
        <f t="shared" si="11"/>
        <v>89</v>
      </c>
      <c r="Y11" s="159">
        <f t="shared" si="12"/>
        <v>4</v>
      </c>
      <c r="Z11" s="160">
        <f t="shared" si="13"/>
        <v>4.7058823529411764E-2</v>
      </c>
      <c r="AA11" s="10"/>
    </row>
    <row r="12" spans="1:27" s="11" customFormat="1">
      <c r="A12" s="108">
        <v>4</v>
      </c>
      <c r="B12" s="120" t="s">
        <v>87</v>
      </c>
      <c r="C12" s="76">
        <v>153</v>
      </c>
      <c r="D12" s="76">
        <v>165</v>
      </c>
      <c r="E12" s="146">
        <f t="shared" si="0"/>
        <v>12</v>
      </c>
      <c r="F12" s="147">
        <f t="shared" si="6"/>
        <v>7.8431372549019607E-2</v>
      </c>
      <c r="G12" s="76">
        <v>38</v>
      </c>
      <c r="H12" s="76">
        <v>41</v>
      </c>
      <c r="I12" s="146">
        <f t="shared" si="1"/>
        <v>3</v>
      </c>
      <c r="J12" s="147">
        <f t="shared" si="7"/>
        <v>7.8947368421052627E-2</v>
      </c>
      <c r="K12" s="76">
        <v>13</v>
      </c>
      <c r="L12" s="76">
        <v>12</v>
      </c>
      <c r="M12" s="146">
        <f t="shared" si="2"/>
        <v>-1</v>
      </c>
      <c r="N12" s="147">
        <f t="shared" si="3"/>
        <v>-7.6923076923076927E-2</v>
      </c>
      <c r="O12" s="76">
        <v>72</v>
      </c>
      <c r="P12" s="76">
        <v>81</v>
      </c>
      <c r="Q12" s="146">
        <f t="shared" si="4"/>
        <v>9</v>
      </c>
      <c r="R12" s="147">
        <f t="shared" si="8"/>
        <v>0.125</v>
      </c>
      <c r="S12" s="76">
        <v>24</v>
      </c>
      <c r="T12" s="76">
        <v>28</v>
      </c>
      <c r="U12" s="146">
        <f t="shared" si="5"/>
        <v>4</v>
      </c>
      <c r="V12" s="147">
        <f t="shared" si="9"/>
        <v>0.16666666666666666</v>
      </c>
      <c r="W12" s="145">
        <f t="shared" si="10"/>
        <v>300</v>
      </c>
      <c r="X12" s="145">
        <f t="shared" si="11"/>
        <v>327</v>
      </c>
      <c r="Y12" s="159">
        <f t="shared" si="12"/>
        <v>27</v>
      </c>
      <c r="Z12" s="160">
        <f t="shared" si="13"/>
        <v>0.09</v>
      </c>
      <c r="AA12" s="10"/>
    </row>
    <row r="13" spans="1:27" s="11" customFormat="1">
      <c r="A13" s="108">
        <v>5</v>
      </c>
      <c r="B13" s="120" t="s">
        <v>88</v>
      </c>
      <c r="C13" s="76">
        <v>82</v>
      </c>
      <c r="D13" s="76">
        <v>91</v>
      </c>
      <c r="E13" s="146">
        <f t="shared" si="0"/>
        <v>9</v>
      </c>
      <c r="F13" s="147">
        <f t="shared" si="6"/>
        <v>0.10975609756097561</v>
      </c>
      <c r="G13" s="76">
        <v>43</v>
      </c>
      <c r="H13" s="76">
        <v>50</v>
      </c>
      <c r="I13" s="146">
        <f t="shared" si="1"/>
        <v>7</v>
      </c>
      <c r="J13" s="147">
        <f t="shared" si="7"/>
        <v>0.16279069767441862</v>
      </c>
      <c r="K13" s="76">
        <v>14</v>
      </c>
      <c r="L13" s="76">
        <v>16</v>
      </c>
      <c r="M13" s="146">
        <f t="shared" si="2"/>
        <v>2</v>
      </c>
      <c r="N13" s="147">
        <f t="shared" si="3"/>
        <v>0.14285714285714285</v>
      </c>
      <c r="O13" s="76">
        <v>38</v>
      </c>
      <c r="P13" s="76">
        <v>42</v>
      </c>
      <c r="Q13" s="146">
        <f t="shared" si="4"/>
        <v>4</v>
      </c>
      <c r="R13" s="147">
        <f t="shared" si="8"/>
        <v>0.10526315789473684</v>
      </c>
      <c r="S13" s="76">
        <v>39</v>
      </c>
      <c r="T13" s="76">
        <v>37</v>
      </c>
      <c r="U13" s="146">
        <f t="shared" si="5"/>
        <v>-2</v>
      </c>
      <c r="V13" s="147">
        <f t="shared" si="9"/>
        <v>-5.128205128205128E-2</v>
      </c>
      <c r="W13" s="145">
        <f t="shared" si="10"/>
        <v>216</v>
      </c>
      <c r="X13" s="145">
        <f t="shared" si="11"/>
        <v>236</v>
      </c>
      <c r="Y13" s="159">
        <f t="shared" si="12"/>
        <v>20</v>
      </c>
      <c r="Z13" s="160">
        <f t="shared" si="13"/>
        <v>9.2592592592592587E-2</v>
      </c>
      <c r="AA13" s="10"/>
    </row>
    <row r="14" spans="1:27" s="11" customFormat="1">
      <c r="A14" s="108">
        <v>6</v>
      </c>
      <c r="B14" s="120" t="s">
        <v>89</v>
      </c>
      <c r="C14" s="76"/>
      <c r="D14" s="76"/>
      <c r="E14" s="146"/>
      <c r="F14" s="147"/>
      <c r="G14" s="76"/>
      <c r="H14" s="76"/>
      <c r="I14" s="146"/>
      <c r="J14" s="147"/>
      <c r="K14" s="76"/>
      <c r="L14" s="76"/>
      <c r="M14" s="146"/>
      <c r="N14" s="147"/>
      <c r="O14" s="76"/>
      <c r="P14" s="76"/>
      <c r="Q14" s="146"/>
      <c r="R14" s="147"/>
      <c r="S14" s="76"/>
      <c r="T14" s="76"/>
      <c r="U14" s="146"/>
      <c r="V14" s="147"/>
      <c r="W14" s="145">
        <f t="shared" si="10"/>
        <v>0</v>
      </c>
      <c r="X14" s="145">
        <f t="shared" si="11"/>
        <v>0</v>
      </c>
      <c r="Y14" s="159">
        <f t="shared" si="12"/>
        <v>0</v>
      </c>
      <c r="Z14" s="160" t="e">
        <f t="shared" si="13"/>
        <v>#DIV/0!</v>
      </c>
      <c r="AA14" s="10"/>
    </row>
    <row r="15" spans="1:27" s="11" customFormat="1">
      <c r="A15" s="108">
        <v>7</v>
      </c>
      <c r="B15" s="120" t="s">
        <v>90</v>
      </c>
      <c r="C15" s="76">
        <v>34</v>
      </c>
      <c r="D15" s="76">
        <v>38</v>
      </c>
      <c r="E15" s="146">
        <f t="shared" si="0"/>
        <v>4</v>
      </c>
      <c r="F15" s="147">
        <f t="shared" si="6"/>
        <v>0.11764705882352941</v>
      </c>
      <c r="G15" s="76">
        <v>10</v>
      </c>
      <c r="H15" s="76">
        <v>11</v>
      </c>
      <c r="I15" s="146">
        <f t="shared" si="1"/>
        <v>1</v>
      </c>
      <c r="J15" s="147">
        <f t="shared" si="7"/>
        <v>0.1</v>
      </c>
      <c r="K15" s="76">
        <v>8</v>
      </c>
      <c r="L15" s="76">
        <v>9</v>
      </c>
      <c r="M15" s="146">
        <f t="shared" si="2"/>
        <v>1</v>
      </c>
      <c r="N15" s="147">
        <f t="shared" si="3"/>
        <v>0.125</v>
      </c>
      <c r="O15" s="76">
        <v>25</v>
      </c>
      <c r="P15" s="76">
        <v>28</v>
      </c>
      <c r="Q15" s="146">
        <f t="shared" si="4"/>
        <v>3</v>
      </c>
      <c r="R15" s="147">
        <f t="shared" si="8"/>
        <v>0.12</v>
      </c>
      <c r="S15" s="76">
        <v>14</v>
      </c>
      <c r="T15" s="76">
        <v>14</v>
      </c>
      <c r="U15" s="146">
        <f t="shared" si="5"/>
        <v>0</v>
      </c>
      <c r="V15" s="147">
        <f t="shared" si="9"/>
        <v>0</v>
      </c>
      <c r="W15" s="145">
        <f t="shared" si="10"/>
        <v>91</v>
      </c>
      <c r="X15" s="145">
        <f t="shared" si="11"/>
        <v>100</v>
      </c>
      <c r="Y15" s="159">
        <f t="shared" si="12"/>
        <v>9</v>
      </c>
      <c r="Z15" s="160">
        <f t="shared" si="13"/>
        <v>9.8901098901098897E-2</v>
      </c>
      <c r="AA15" s="10"/>
    </row>
    <row r="16" spans="1:27" s="11" customFormat="1">
      <c r="A16" s="108">
        <v>8</v>
      </c>
      <c r="B16" s="120" t="s">
        <v>91</v>
      </c>
      <c r="C16" s="76">
        <v>12</v>
      </c>
      <c r="D16" s="76">
        <v>16</v>
      </c>
      <c r="E16" s="146">
        <f t="shared" si="0"/>
        <v>4</v>
      </c>
      <c r="F16" s="147">
        <f t="shared" si="6"/>
        <v>0.33333333333333331</v>
      </c>
      <c r="G16" s="76">
        <v>5</v>
      </c>
      <c r="H16" s="76">
        <v>4</v>
      </c>
      <c r="I16" s="146">
        <f t="shared" si="1"/>
        <v>-1</v>
      </c>
      <c r="J16" s="147">
        <f t="shared" si="7"/>
        <v>-0.2</v>
      </c>
      <c r="K16" s="76"/>
      <c r="L16" s="76"/>
      <c r="M16" s="146">
        <f t="shared" si="2"/>
        <v>0</v>
      </c>
      <c r="N16" s="147" t="e">
        <f t="shared" si="3"/>
        <v>#DIV/0!</v>
      </c>
      <c r="O16" s="76">
        <v>13</v>
      </c>
      <c r="P16" s="76">
        <v>14</v>
      </c>
      <c r="Q16" s="146">
        <f t="shared" si="4"/>
        <v>1</v>
      </c>
      <c r="R16" s="147">
        <f t="shared" si="8"/>
        <v>7.6923076923076927E-2</v>
      </c>
      <c r="S16" s="76">
        <v>5</v>
      </c>
      <c r="T16" s="76">
        <v>5</v>
      </c>
      <c r="U16" s="146">
        <f t="shared" si="5"/>
        <v>0</v>
      </c>
      <c r="V16" s="147">
        <f t="shared" si="9"/>
        <v>0</v>
      </c>
      <c r="W16" s="145">
        <f t="shared" si="10"/>
        <v>35</v>
      </c>
      <c r="X16" s="145">
        <f t="shared" si="11"/>
        <v>39</v>
      </c>
      <c r="Y16" s="159">
        <f t="shared" si="12"/>
        <v>4</v>
      </c>
      <c r="Z16" s="160">
        <f t="shared" si="13"/>
        <v>0.11428571428571428</v>
      </c>
      <c r="AA16" s="10"/>
    </row>
    <row r="17" spans="1:27" s="11" customFormat="1">
      <c r="A17" s="108">
        <v>9</v>
      </c>
      <c r="B17" s="120" t="s">
        <v>92</v>
      </c>
      <c r="C17" s="76">
        <v>80</v>
      </c>
      <c r="D17" s="76">
        <v>79</v>
      </c>
      <c r="E17" s="146">
        <f t="shared" si="0"/>
        <v>-1</v>
      </c>
      <c r="F17" s="147">
        <f t="shared" si="6"/>
        <v>-1.2500000000000001E-2</v>
      </c>
      <c r="G17" s="76">
        <v>56</v>
      </c>
      <c r="H17" s="76">
        <v>62</v>
      </c>
      <c r="I17" s="146">
        <f t="shared" si="1"/>
        <v>6</v>
      </c>
      <c r="J17" s="147">
        <f t="shared" si="7"/>
        <v>0.10714285714285714</v>
      </c>
      <c r="K17" s="76">
        <v>13</v>
      </c>
      <c r="L17" s="76">
        <v>11</v>
      </c>
      <c r="M17" s="146">
        <f t="shared" si="2"/>
        <v>-2</v>
      </c>
      <c r="N17" s="147">
        <f t="shared" si="3"/>
        <v>-0.15384615384615385</v>
      </c>
      <c r="O17" s="76">
        <v>66</v>
      </c>
      <c r="P17" s="76">
        <v>69</v>
      </c>
      <c r="Q17" s="146">
        <f t="shared" si="4"/>
        <v>3</v>
      </c>
      <c r="R17" s="147">
        <f t="shared" si="8"/>
        <v>4.5454545454545456E-2</v>
      </c>
      <c r="S17" s="76">
        <v>38</v>
      </c>
      <c r="T17" s="76">
        <v>41</v>
      </c>
      <c r="U17" s="146">
        <f t="shared" si="5"/>
        <v>3</v>
      </c>
      <c r="V17" s="147">
        <f t="shared" si="9"/>
        <v>7.8947368421052627E-2</v>
      </c>
      <c r="W17" s="145">
        <f t="shared" si="10"/>
        <v>253</v>
      </c>
      <c r="X17" s="145">
        <f t="shared" si="11"/>
        <v>262</v>
      </c>
      <c r="Y17" s="159">
        <f t="shared" si="12"/>
        <v>9</v>
      </c>
      <c r="Z17" s="160">
        <f t="shared" si="13"/>
        <v>3.5573122529644272E-2</v>
      </c>
      <c r="AA17" s="10"/>
    </row>
    <row r="18" spans="1:27" s="11" customFormat="1">
      <c r="A18" s="108">
        <v>10</v>
      </c>
      <c r="B18" s="120" t="s">
        <v>102</v>
      </c>
      <c r="C18" s="76">
        <v>1</v>
      </c>
      <c r="D18" s="76">
        <v>1</v>
      </c>
      <c r="E18" s="146">
        <f t="shared" si="0"/>
        <v>0</v>
      </c>
      <c r="F18" s="147">
        <f>E18/C17</f>
        <v>0</v>
      </c>
      <c r="G18" s="76"/>
      <c r="H18" s="76"/>
      <c r="I18" s="146"/>
      <c r="J18" s="147"/>
      <c r="K18" s="76"/>
      <c r="L18" s="76"/>
      <c r="M18" s="146"/>
      <c r="N18" s="147"/>
      <c r="O18" s="76"/>
      <c r="P18" s="76">
        <v>1</v>
      </c>
      <c r="Q18" s="146"/>
      <c r="R18" s="147"/>
      <c r="S18" s="76"/>
      <c r="T18" s="76"/>
      <c r="U18" s="146"/>
      <c r="V18" s="147"/>
      <c r="W18" s="145">
        <f t="shared" si="10"/>
        <v>1</v>
      </c>
      <c r="X18" s="145">
        <f t="shared" si="11"/>
        <v>2</v>
      </c>
      <c r="Y18" s="159">
        <f t="shared" si="12"/>
        <v>1</v>
      </c>
      <c r="Z18" s="160">
        <f t="shared" si="13"/>
        <v>1</v>
      </c>
      <c r="AA18" s="10"/>
    </row>
    <row r="19" spans="1:27" s="11" customFormat="1">
      <c r="A19" s="108" t="s">
        <v>69</v>
      </c>
      <c r="B19" s="121" t="s">
        <v>13</v>
      </c>
      <c r="C19" s="76">
        <v>52</v>
      </c>
      <c r="D19" s="76">
        <v>56</v>
      </c>
      <c r="E19" s="146">
        <f t="shared" si="0"/>
        <v>4</v>
      </c>
      <c r="F19" s="147">
        <f t="shared" si="6"/>
        <v>7.6923076923076927E-2</v>
      </c>
      <c r="G19" s="76">
        <v>36</v>
      </c>
      <c r="H19" s="76">
        <v>35</v>
      </c>
      <c r="I19" s="146">
        <f t="shared" si="1"/>
        <v>-1</v>
      </c>
      <c r="J19" s="147">
        <f t="shared" si="7"/>
        <v>-2.7777777777777776E-2</v>
      </c>
      <c r="K19" s="76">
        <v>5</v>
      </c>
      <c r="L19" s="76">
        <v>6</v>
      </c>
      <c r="M19" s="146">
        <f t="shared" si="2"/>
        <v>1</v>
      </c>
      <c r="N19" s="147">
        <f t="shared" si="3"/>
        <v>0.2</v>
      </c>
      <c r="O19" s="76">
        <v>49</v>
      </c>
      <c r="P19" s="76">
        <v>51</v>
      </c>
      <c r="Q19" s="146">
        <f t="shared" si="4"/>
        <v>2</v>
      </c>
      <c r="R19" s="147">
        <f t="shared" si="8"/>
        <v>4.0816326530612242E-2</v>
      </c>
      <c r="S19" s="76">
        <v>82</v>
      </c>
      <c r="T19" s="76">
        <v>87</v>
      </c>
      <c r="U19" s="146">
        <f t="shared" si="5"/>
        <v>5</v>
      </c>
      <c r="V19" s="147">
        <f t="shared" si="9"/>
        <v>6.097560975609756E-2</v>
      </c>
      <c r="W19" s="145">
        <f t="shared" si="10"/>
        <v>224</v>
      </c>
      <c r="X19" s="145">
        <f t="shared" si="11"/>
        <v>235</v>
      </c>
      <c r="Y19" s="159">
        <f t="shared" si="12"/>
        <v>11</v>
      </c>
      <c r="Z19" s="160">
        <f t="shared" si="13"/>
        <v>4.9107142857142856E-2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553</v>
      </c>
      <c r="D20" s="139">
        <f>SUM(D9:D19)</f>
        <v>595</v>
      </c>
      <c r="E20" s="139">
        <f t="shared" ref="E20" si="14">D20-C20</f>
        <v>42</v>
      </c>
      <c r="F20" s="140">
        <f t="shared" ref="F20" si="15">E20/C20</f>
        <v>7.5949367088607597E-2</v>
      </c>
      <c r="G20" s="139">
        <f>SUM(G9:G19)</f>
        <v>220</v>
      </c>
      <c r="H20" s="139">
        <f>SUM(H9:H19)</f>
        <v>236</v>
      </c>
      <c r="I20" s="139">
        <f t="shared" si="1"/>
        <v>16</v>
      </c>
      <c r="J20" s="140">
        <f t="shared" si="7"/>
        <v>7.2727272727272724E-2</v>
      </c>
      <c r="K20" s="139">
        <f>SUM(K9:K19)</f>
        <v>59</v>
      </c>
      <c r="L20" s="139">
        <f>SUM(L9:L19)</f>
        <v>60</v>
      </c>
      <c r="M20" s="139">
        <f t="shared" ref="M20" si="16">L20-K20</f>
        <v>1</v>
      </c>
      <c r="N20" s="140">
        <f t="shared" ref="N20" si="17">M20/K20</f>
        <v>1.6949152542372881E-2</v>
      </c>
      <c r="O20" s="139">
        <f>SUM(O9:O19)</f>
        <v>318</v>
      </c>
      <c r="P20" s="139">
        <f>SUM(P9:P19)</f>
        <v>347</v>
      </c>
      <c r="Q20" s="139">
        <f t="shared" si="4"/>
        <v>29</v>
      </c>
      <c r="R20" s="140">
        <f t="shared" si="8"/>
        <v>9.1194968553459113E-2</v>
      </c>
      <c r="S20" s="139">
        <f>SUM(S9:S19)</f>
        <v>219</v>
      </c>
      <c r="T20" s="139">
        <f>SUM(T9:T19)</f>
        <v>229</v>
      </c>
      <c r="U20" s="139">
        <f t="shared" si="5"/>
        <v>10</v>
      </c>
      <c r="V20" s="140">
        <f t="shared" si="9"/>
        <v>4.5662100456621002E-2</v>
      </c>
      <c r="W20" s="139">
        <f>SUM(W9:W19)</f>
        <v>1369</v>
      </c>
      <c r="X20" s="139">
        <f>SUM(X9:X19)</f>
        <v>1467</v>
      </c>
      <c r="Y20" s="139">
        <f t="shared" si="12"/>
        <v>98</v>
      </c>
      <c r="Z20" s="141">
        <f t="shared" si="13"/>
        <v>7.1585098612125642E-2</v>
      </c>
      <c r="AA20" s="10"/>
    </row>
    <row r="21" spans="1:27" s="11" customFormat="1">
      <c r="A21" s="10"/>
      <c r="B21" s="10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"/>
  <sheetViews>
    <sheetView zoomScale="89" zoomScaleNormal="89" workbookViewId="0">
      <selection activeCell="AB10" sqref="AB10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97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6" t="s">
        <v>73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4"/>
      <c r="Y4" s="224"/>
      <c r="Z4" s="224"/>
      <c r="AA4" s="225"/>
    </row>
    <row r="5" spans="1:27" s="10" customFormat="1" ht="15" customHeight="1">
      <c r="A5" s="58"/>
      <c r="B5" s="54" t="s">
        <v>0</v>
      </c>
      <c r="C5" s="55" t="s">
        <v>45</v>
      </c>
      <c r="D5" s="217" t="s">
        <v>15</v>
      </c>
      <c r="E5" s="217"/>
      <c r="F5" s="217"/>
      <c r="G5" s="217"/>
      <c r="H5" s="217" t="s">
        <v>49</v>
      </c>
      <c r="I5" s="217"/>
      <c r="J5" s="217" t="s">
        <v>16</v>
      </c>
      <c r="K5" s="217"/>
      <c r="L5" s="217" t="s">
        <v>16</v>
      </c>
      <c r="M5" s="217"/>
      <c r="N5" s="217" t="s">
        <v>16</v>
      </c>
      <c r="O5" s="217"/>
      <c r="P5" s="217" t="s">
        <v>17</v>
      </c>
      <c r="Q5" s="217"/>
      <c r="R5" s="217"/>
      <c r="S5" s="217"/>
      <c r="T5" s="217" t="s">
        <v>18</v>
      </c>
      <c r="U5" s="217"/>
      <c r="V5" s="217"/>
      <c r="W5" s="217"/>
      <c r="X5" s="217" t="s">
        <v>14</v>
      </c>
      <c r="Y5" s="217"/>
      <c r="Z5" s="217"/>
      <c r="AA5" s="218"/>
    </row>
    <row r="6" spans="1:27" s="10" customFormat="1">
      <c r="A6" s="58"/>
      <c r="B6" s="54" t="s">
        <v>1</v>
      </c>
      <c r="C6" s="55" t="s">
        <v>46</v>
      </c>
      <c r="D6" s="54" t="s">
        <v>137</v>
      </c>
      <c r="E6" s="54" t="s">
        <v>140</v>
      </c>
      <c r="F6" s="217" t="s">
        <v>22</v>
      </c>
      <c r="G6" s="217"/>
      <c r="H6" s="54" t="s">
        <v>137</v>
      </c>
      <c r="I6" s="54" t="s">
        <v>140</v>
      </c>
      <c r="J6" s="217" t="s">
        <v>22</v>
      </c>
      <c r="K6" s="217"/>
      <c r="L6" s="54" t="s">
        <v>137</v>
      </c>
      <c r="M6" s="54" t="s">
        <v>140</v>
      </c>
      <c r="N6" s="217" t="s">
        <v>22</v>
      </c>
      <c r="O6" s="217"/>
      <c r="P6" s="54" t="s">
        <v>137</v>
      </c>
      <c r="Q6" s="54" t="s">
        <v>140</v>
      </c>
      <c r="R6" s="217" t="s">
        <v>22</v>
      </c>
      <c r="S6" s="217"/>
      <c r="T6" s="54" t="s">
        <v>137</v>
      </c>
      <c r="U6" s="54" t="s">
        <v>140</v>
      </c>
      <c r="V6" s="217" t="s">
        <v>22</v>
      </c>
      <c r="W6" s="217"/>
      <c r="X6" s="54" t="s">
        <v>137</v>
      </c>
      <c r="Y6" s="54" t="s">
        <v>140</v>
      </c>
      <c r="Z6" s="217" t="s">
        <v>22</v>
      </c>
      <c r="AA6" s="218"/>
    </row>
    <row r="7" spans="1:27" s="10" customFormat="1" ht="28.5" customHeight="1">
      <c r="A7" s="59" t="s">
        <v>2</v>
      </c>
      <c r="B7" s="101" t="s">
        <v>24</v>
      </c>
      <c r="C7" s="102">
        <f>Y7/Y23</f>
        <v>5.4533060668029995E-3</v>
      </c>
      <c r="D7" s="76">
        <v>4</v>
      </c>
      <c r="E7" s="76">
        <v>4</v>
      </c>
      <c r="F7" s="116">
        <f t="shared" ref="F7:F23" si="0">E7-D7</f>
        <v>0</v>
      </c>
      <c r="G7" s="117">
        <f t="shared" ref="G7:G23" si="1">F7/D7</f>
        <v>0</v>
      </c>
      <c r="H7" s="76">
        <v>1</v>
      </c>
      <c r="I7" s="76">
        <v>1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1</v>
      </c>
      <c r="Q7" s="76">
        <v>1</v>
      </c>
      <c r="R7" s="118">
        <f>Q7-P7</f>
        <v>0</v>
      </c>
      <c r="S7" s="117">
        <f>R7/P7</f>
        <v>0</v>
      </c>
      <c r="T7" s="76">
        <v>2</v>
      </c>
      <c r="U7" s="76">
        <v>2</v>
      </c>
      <c r="V7" s="118">
        <f>U7-T7</f>
        <v>0</v>
      </c>
      <c r="W7" s="117">
        <f>V7/T7</f>
        <v>0</v>
      </c>
      <c r="X7" s="118">
        <f>D7+H7+L7+P7+T7</f>
        <v>8</v>
      </c>
      <c r="Y7" s="118">
        <f>E7+I7+M7+Q7+U7</f>
        <v>8</v>
      </c>
      <c r="Z7" s="118">
        <f>Y7-X7</f>
        <v>0</v>
      </c>
      <c r="AA7" s="119">
        <f>Z7/X7</f>
        <v>0</v>
      </c>
    </row>
    <row r="8" spans="1:27" s="10" customFormat="1" ht="13.5" customHeight="1">
      <c r="A8" s="59" t="s">
        <v>29</v>
      </c>
      <c r="B8" s="101" t="s">
        <v>25</v>
      </c>
      <c r="C8" s="102">
        <f>Y8/Y23</f>
        <v>0</v>
      </c>
      <c r="D8" s="76"/>
      <c r="E8" s="76"/>
      <c r="F8" s="116">
        <f t="shared" si="0"/>
        <v>0</v>
      </c>
      <c r="G8" s="117" t="e">
        <f t="shared" si="1"/>
        <v>#DIV/0!</v>
      </c>
      <c r="H8" s="76"/>
      <c r="I8" s="76"/>
      <c r="J8" s="118"/>
      <c r="K8" s="117"/>
      <c r="L8" s="76"/>
      <c r="M8" s="76"/>
      <c r="N8" s="118"/>
      <c r="O8" s="117"/>
      <c r="P8" s="76"/>
      <c r="Q8" s="76"/>
      <c r="R8" s="118">
        <f>Q8-P8</f>
        <v>0</v>
      </c>
      <c r="S8" s="117" t="e">
        <f>R8/P8</f>
        <v>#DIV/0!</v>
      </c>
      <c r="T8" s="76"/>
      <c r="U8" s="76"/>
      <c r="V8" s="118"/>
      <c r="W8" s="117"/>
      <c r="X8" s="118">
        <f t="shared" ref="X8:Y23" si="2">D8+H8+L8+P8+T8</f>
        <v>0</v>
      </c>
      <c r="Y8" s="118">
        <f t="shared" si="2"/>
        <v>0</v>
      </c>
      <c r="Z8" s="118">
        <f t="shared" ref="Z8:Z22" si="3">Y8-X8</f>
        <v>0</v>
      </c>
      <c r="AA8" s="119" t="e">
        <f t="shared" ref="AA8:AA22" si="4">Z8/X8</f>
        <v>#DIV/0!</v>
      </c>
    </row>
    <row r="9" spans="1:27" s="10" customFormat="1" ht="15">
      <c r="A9" s="59" t="s">
        <v>3</v>
      </c>
      <c r="B9" s="101" t="s">
        <v>4</v>
      </c>
      <c r="C9" s="102">
        <f>Y9/Y23</f>
        <v>7.3619631901840496E-2</v>
      </c>
      <c r="D9" s="76">
        <v>45</v>
      </c>
      <c r="E9" s="76">
        <v>51</v>
      </c>
      <c r="F9" s="116">
        <f t="shared" si="0"/>
        <v>6</v>
      </c>
      <c r="G9" s="117">
        <f t="shared" si="1"/>
        <v>0.13333333333333333</v>
      </c>
      <c r="H9" s="76">
        <v>18</v>
      </c>
      <c r="I9" s="76">
        <v>17</v>
      </c>
      <c r="J9" s="118">
        <f t="shared" ref="J9:J22" si="5">I9-H9</f>
        <v>-1</v>
      </c>
      <c r="K9" s="117">
        <f t="shared" ref="K9:K22" si="6">J9/H9</f>
        <v>-5.5555555555555552E-2</v>
      </c>
      <c r="L9" s="76">
        <v>4</v>
      </c>
      <c r="M9" s="76">
        <v>4</v>
      </c>
      <c r="N9" s="118">
        <f t="shared" ref="N9:N23" si="7">M9-L9</f>
        <v>0</v>
      </c>
      <c r="O9" s="117">
        <f t="shared" ref="O9:O22" si="8">N9/L9</f>
        <v>0</v>
      </c>
      <c r="P9" s="76">
        <v>26</v>
      </c>
      <c r="Q9" s="76">
        <v>29</v>
      </c>
      <c r="R9" s="118">
        <f t="shared" ref="R9:R22" si="9">Q9-P9</f>
        <v>3</v>
      </c>
      <c r="S9" s="117">
        <f t="shared" ref="S9:S22" si="10">R9/P9</f>
        <v>0.11538461538461539</v>
      </c>
      <c r="T9" s="76">
        <v>7</v>
      </c>
      <c r="U9" s="76">
        <v>7</v>
      </c>
      <c r="V9" s="118">
        <f t="shared" ref="V9:V22" si="11">U9-T9</f>
        <v>0</v>
      </c>
      <c r="W9" s="117">
        <f t="shared" ref="W9:W22" si="12">V9/T9</f>
        <v>0</v>
      </c>
      <c r="X9" s="118">
        <f t="shared" si="2"/>
        <v>100</v>
      </c>
      <c r="Y9" s="118">
        <f t="shared" si="2"/>
        <v>108</v>
      </c>
      <c r="Z9" s="118">
        <f t="shared" si="3"/>
        <v>8</v>
      </c>
      <c r="AA9" s="119">
        <f t="shared" si="4"/>
        <v>0.08</v>
      </c>
    </row>
    <row r="10" spans="1:27" s="10" customFormat="1" ht="51" customHeight="1">
      <c r="A10" s="59" t="s">
        <v>66</v>
      </c>
      <c r="B10" s="101" t="s">
        <v>67</v>
      </c>
      <c r="C10" s="102">
        <f>Y10/Y23</f>
        <v>1.3633265167007499E-3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2"/>
        <v>2</v>
      </c>
      <c r="Y10" s="118">
        <f t="shared" si="2"/>
        <v>2</v>
      </c>
      <c r="Z10" s="118">
        <f t="shared" si="3"/>
        <v>0</v>
      </c>
      <c r="AA10" s="119">
        <f t="shared" si="4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Y11/Y23</f>
        <v>2.7266530334014998E-3</v>
      </c>
      <c r="D11" s="76"/>
      <c r="E11" s="76">
        <v>2</v>
      </c>
      <c r="F11" s="116">
        <f t="shared" si="0"/>
        <v>2</v>
      </c>
      <c r="G11" s="117" t="e">
        <f t="shared" si="1"/>
        <v>#DIV/0!</v>
      </c>
      <c r="H11" s="76">
        <v>1</v>
      </c>
      <c r="I11" s="76">
        <v>1</v>
      </c>
      <c r="J11" s="118">
        <f t="shared" si="5"/>
        <v>0</v>
      </c>
      <c r="K11" s="117">
        <f t="shared" si="6"/>
        <v>0</v>
      </c>
      <c r="L11" s="76"/>
      <c r="M11" s="76"/>
      <c r="N11" s="118"/>
      <c r="O11" s="117"/>
      <c r="P11" s="76"/>
      <c r="Q11" s="76">
        <v>1</v>
      </c>
      <c r="R11" s="118"/>
      <c r="S11" s="117"/>
      <c r="T11" s="76"/>
      <c r="U11" s="76"/>
      <c r="V11" s="118"/>
      <c r="W11" s="117"/>
      <c r="X11" s="118">
        <f t="shared" si="2"/>
        <v>1</v>
      </c>
      <c r="Y11" s="118">
        <f t="shared" si="2"/>
        <v>4</v>
      </c>
      <c r="Z11" s="118">
        <f t="shared" si="3"/>
        <v>3</v>
      </c>
      <c r="AA11" s="119">
        <f t="shared" si="4"/>
        <v>3</v>
      </c>
    </row>
    <row r="12" spans="1:27" s="10" customFormat="1" ht="15">
      <c r="A12" s="59" t="s">
        <v>6</v>
      </c>
      <c r="B12" s="101" t="s">
        <v>7</v>
      </c>
      <c r="C12" s="102">
        <f>Y12/Y23</f>
        <v>7.5664621676891614E-2</v>
      </c>
      <c r="D12" s="76">
        <v>25</v>
      </c>
      <c r="E12" s="76">
        <v>27</v>
      </c>
      <c r="F12" s="116">
        <f t="shared" si="0"/>
        <v>2</v>
      </c>
      <c r="G12" s="117">
        <f t="shared" si="1"/>
        <v>0.08</v>
      </c>
      <c r="H12" s="76">
        <v>16</v>
      </c>
      <c r="I12" s="76">
        <v>18</v>
      </c>
      <c r="J12" s="118">
        <f t="shared" si="5"/>
        <v>2</v>
      </c>
      <c r="K12" s="117">
        <f t="shared" si="6"/>
        <v>0.125</v>
      </c>
      <c r="L12" s="76">
        <v>8</v>
      </c>
      <c r="M12" s="76">
        <v>8</v>
      </c>
      <c r="N12" s="118">
        <f t="shared" si="7"/>
        <v>0</v>
      </c>
      <c r="O12" s="117">
        <f t="shared" si="8"/>
        <v>0</v>
      </c>
      <c r="P12" s="76">
        <v>32</v>
      </c>
      <c r="Q12" s="76">
        <v>37</v>
      </c>
      <c r="R12" s="118">
        <f t="shared" si="9"/>
        <v>5</v>
      </c>
      <c r="S12" s="117">
        <f t="shared" si="10"/>
        <v>0.15625</v>
      </c>
      <c r="T12" s="76">
        <v>22</v>
      </c>
      <c r="U12" s="76">
        <v>21</v>
      </c>
      <c r="V12" s="118">
        <f t="shared" si="11"/>
        <v>-1</v>
      </c>
      <c r="W12" s="117">
        <f t="shared" si="12"/>
        <v>-4.5454545454545456E-2</v>
      </c>
      <c r="X12" s="118">
        <f t="shared" si="2"/>
        <v>103</v>
      </c>
      <c r="Y12" s="118">
        <f t="shared" si="2"/>
        <v>111</v>
      </c>
      <c r="Z12" s="118">
        <f t="shared" si="3"/>
        <v>8</v>
      </c>
      <c r="AA12" s="119">
        <f t="shared" si="4"/>
        <v>7.7669902912621352E-2</v>
      </c>
    </row>
    <row r="13" spans="1:27" s="10" customFormat="1" ht="15">
      <c r="A13" s="59" t="s">
        <v>8</v>
      </c>
      <c r="B13" s="101" t="s">
        <v>9</v>
      </c>
      <c r="C13" s="102">
        <f>Y13/Y23</f>
        <v>0.18336741649625085</v>
      </c>
      <c r="D13" s="76">
        <v>105</v>
      </c>
      <c r="E13" s="76">
        <v>112</v>
      </c>
      <c r="F13" s="116">
        <f t="shared" si="0"/>
        <v>7</v>
      </c>
      <c r="G13" s="117">
        <f t="shared" si="1"/>
        <v>6.6666666666666666E-2</v>
      </c>
      <c r="H13" s="76">
        <v>45</v>
      </c>
      <c r="I13" s="76">
        <v>52</v>
      </c>
      <c r="J13" s="118">
        <f t="shared" si="5"/>
        <v>7</v>
      </c>
      <c r="K13" s="117">
        <f t="shared" si="6"/>
        <v>0.15555555555555556</v>
      </c>
      <c r="L13" s="76">
        <v>11</v>
      </c>
      <c r="M13" s="76">
        <v>12</v>
      </c>
      <c r="N13" s="118">
        <f t="shared" si="7"/>
        <v>1</v>
      </c>
      <c r="O13" s="117">
        <f t="shared" si="8"/>
        <v>9.0909090909090912E-2</v>
      </c>
      <c r="P13" s="76">
        <v>68</v>
      </c>
      <c r="Q13" s="76">
        <v>72</v>
      </c>
      <c r="R13" s="118">
        <f t="shared" si="9"/>
        <v>4</v>
      </c>
      <c r="S13" s="117">
        <f t="shared" si="10"/>
        <v>5.8823529411764705E-2</v>
      </c>
      <c r="T13" s="76">
        <v>22</v>
      </c>
      <c r="U13" s="76">
        <v>21</v>
      </c>
      <c r="V13" s="118">
        <f t="shared" si="11"/>
        <v>-1</v>
      </c>
      <c r="W13" s="117">
        <f t="shared" si="12"/>
        <v>-4.5454545454545456E-2</v>
      </c>
      <c r="X13" s="118">
        <f t="shared" si="2"/>
        <v>251</v>
      </c>
      <c r="Y13" s="118">
        <f t="shared" si="2"/>
        <v>269</v>
      </c>
      <c r="Z13" s="118">
        <f t="shared" si="3"/>
        <v>18</v>
      </c>
      <c r="AA13" s="119">
        <f t="shared" si="4"/>
        <v>7.1713147410358571E-2</v>
      </c>
    </row>
    <row r="14" spans="1:27" s="10" customFormat="1" ht="26.25">
      <c r="A14" s="59" t="s">
        <v>10</v>
      </c>
      <c r="B14" s="101" t="s">
        <v>26</v>
      </c>
      <c r="C14" s="102">
        <f>Y14/Y23</f>
        <v>3.1356509884117249E-2</v>
      </c>
      <c r="D14" s="76">
        <v>17</v>
      </c>
      <c r="E14" s="76">
        <v>19</v>
      </c>
      <c r="F14" s="116">
        <f t="shared" si="0"/>
        <v>2</v>
      </c>
      <c r="G14" s="117">
        <f t="shared" si="1"/>
        <v>0.11764705882352941</v>
      </c>
      <c r="H14" s="76">
        <v>9</v>
      </c>
      <c r="I14" s="76">
        <v>8</v>
      </c>
      <c r="J14" s="118">
        <f t="shared" si="5"/>
        <v>-1</v>
      </c>
      <c r="K14" s="117">
        <f t="shared" si="6"/>
        <v>-0.1111111111111111</v>
      </c>
      <c r="L14" s="76">
        <v>1</v>
      </c>
      <c r="M14" s="76">
        <v>1</v>
      </c>
      <c r="N14" s="118">
        <f t="shared" si="7"/>
        <v>0</v>
      </c>
      <c r="O14" s="117">
        <f t="shared" si="8"/>
        <v>0</v>
      </c>
      <c r="P14" s="76">
        <v>12</v>
      </c>
      <c r="Q14" s="76">
        <v>14</v>
      </c>
      <c r="R14" s="118">
        <f t="shared" si="9"/>
        <v>2</v>
      </c>
      <c r="S14" s="117">
        <f t="shared" si="10"/>
        <v>0.16666666666666666</v>
      </c>
      <c r="T14" s="76">
        <v>4</v>
      </c>
      <c r="U14" s="76">
        <v>4</v>
      </c>
      <c r="V14" s="118">
        <f t="shared" si="11"/>
        <v>0</v>
      </c>
      <c r="W14" s="117">
        <f t="shared" si="12"/>
        <v>0</v>
      </c>
      <c r="X14" s="118">
        <f t="shared" si="2"/>
        <v>43</v>
      </c>
      <c r="Y14" s="118">
        <f t="shared" si="2"/>
        <v>46</v>
      </c>
      <c r="Z14" s="118">
        <f t="shared" si="3"/>
        <v>3</v>
      </c>
      <c r="AA14" s="119">
        <f t="shared" si="4"/>
        <v>6.9767441860465115E-2</v>
      </c>
    </row>
    <row r="15" spans="1:27" s="10" customFormat="1" ht="36.75" customHeight="1">
      <c r="A15" s="59" t="s">
        <v>30</v>
      </c>
      <c r="B15" s="101" t="s">
        <v>27</v>
      </c>
      <c r="C15" s="102">
        <f>Y15/Y23</f>
        <v>8.929788684389911E-2</v>
      </c>
      <c r="D15" s="76">
        <v>41</v>
      </c>
      <c r="E15" s="76">
        <v>42</v>
      </c>
      <c r="F15" s="116">
        <f t="shared" si="0"/>
        <v>1</v>
      </c>
      <c r="G15" s="117">
        <f t="shared" si="1"/>
        <v>2.4390243902439025E-2</v>
      </c>
      <c r="H15" s="76">
        <v>25</v>
      </c>
      <c r="I15" s="76">
        <v>30</v>
      </c>
      <c r="J15" s="118">
        <f t="shared" si="5"/>
        <v>5</v>
      </c>
      <c r="K15" s="117">
        <f t="shared" si="6"/>
        <v>0.2</v>
      </c>
      <c r="L15" s="76">
        <v>12</v>
      </c>
      <c r="M15" s="76">
        <v>10</v>
      </c>
      <c r="N15" s="118">
        <f t="shared" si="7"/>
        <v>-2</v>
      </c>
      <c r="O15" s="117">
        <f t="shared" si="8"/>
        <v>-0.16666666666666666</v>
      </c>
      <c r="P15" s="76">
        <v>16</v>
      </c>
      <c r="Q15" s="76">
        <v>20</v>
      </c>
      <c r="R15" s="118">
        <f t="shared" si="9"/>
        <v>4</v>
      </c>
      <c r="S15" s="117">
        <f t="shared" si="10"/>
        <v>0.25</v>
      </c>
      <c r="T15" s="76">
        <v>26</v>
      </c>
      <c r="U15" s="76">
        <v>29</v>
      </c>
      <c r="V15" s="118">
        <f t="shared" si="11"/>
        <v>3</v>
      </c>
      <c r="W15" s="117">
        <f t="shared" si="12"/>
        <v>0.11538461538461539</v>
      </c>
      <c r="X15" s="118">
        <f t="shared" si="2"/>
        <v>120</v>
      </c>
      <c r="Y15" s="118">
        <f t="shared" si="2"/>
        <v>131</v>
      </c>
      <c r="Z15" s="118">
        <f t="shared" si="3"/>
        <v>11</v>
      </c>
      <c r="AA15" s="119">
        <f t="shared" si="4"/>
        <v>9.166666666666666E-2</v>
      </c>
    </row>
    <row r="16" spans="1:27" s="10" customFormat="1" ht="27" customHeight="1">
      <c r="A16" s="59" t="s">
        <v>36</v>
      </c>
      <c r="B16" s="101" t="s">
        <v>37</v>
      </c>
      <c r="C16" s="102">
        <f>Y16/Y23</f>
        <v>2.2494887525562373E-2</v>
      </c>
      <c r="D16" s="76">
        <v>19</v>
      </c>
      <c r="E16" s="76">
        <v>23</v>
      </c>
      <c r="F16" s="116">
        <f t="shared" si="0"/>
        <v>4</v>
      </c>
      <c r="G16" s="117">
        <f t="shared" si="1"/>
        <v>0.21052631578947367</v>
      </c>
      <c r="H16" s="76">
        <v>4</v>
      </c>
      <c r="I16" s="76">
        <v>5</v>
      </c>
      <c r="J16" s="118">
        <f t="shared" si="5"/>
        <v>1</v>
      </c>
      <c r="K16" s="117">
        <f t="shared" si="6"/>
        <v>0.25</v>
      </c>
      <c r="L16" s="76">
        <v>1</v>
      </c>
      <c r="M16" s="76">
        <v>1</v>
      </c>
      <c r="N16" s="118">
        <f t="shared" si="7"/>
        <v>0</v>
      </c>
      <c r="O16" s="117">
        <f t="shared" si="8"/>
        <v>0</v>
      </c>
      <c r="P16" s="76">
        <v>2</v>
      </c>
      <c r="Q16" s="76">
        <v>2</v>
      </c>
      <c r="R16" s="118">
        <f t="shared" si="9"/>
        <v>0</v>
      </c>
      <c r="S16" s="117">
        <f t="shared" si="10"/>
        <v>0</v>
      </c>
      <c r="T16" s="76">
        <v>1</v>
      </c>
      <c r="U16" s="76">
        <v>2</v>
      </c>
      <c r="V16" s="118">
        <f t="shared" si="11"/>
        <v>1</v>
      </c>
      <c r="W16" s="117">
        <f t="shared" si="12"/>
        <v>1</v>
      </c>
      <c r="X16" s="118">
        <f t="shared" si="2"/>
        <v>27</v>
      </c>
      <c r="Y16" s="118">
        <f t="shared" si="2"/>
        <v>33</v>
      </c>
      <c r="Z16" s="118">
        <f t="shared" si="3"/>
        <v>6</v>
      </c>
      <c r="AA16" s="119">
        <f t="shared" si="4"/>
        <v>0.22222222222222221</v>
      </c>
    </row>
    <row r="17" spans="1:27" s="10" customFormat="1" ht="39">
      <c r="A17" s="59" t="s">
        <v>11</v>
      </c>
      <c r="B17" s="101" t="s">
        <v>32</v>
      </c>
      <c r="C17" s="102">
        <f>Y17/Y23</f>
        <v>7.4982958418541246E-2</v>
      </c>
      <c r="D17" s="76">
        <v>48</v>
      </c>
      <c r="E17" s="76">
        <v>55</v>
      </c>
      <c r="F17" s="116">
        <f t="shared" si="0"/>
        <v>7</v>
      </c>
      <c r="G17" s="117">
        <f t="shared" si="1"/>
        <v>0.14583333333333334</v>
      </c>
      <c r="H17" s="76">
        <v>10</v>
      </c>
      <c r="I17" s="76">
        <v>10</v>
      </c>
      <c r="J17" s="118">
        <f t="shared" si="5"/>
        <v>0</v>
      </c>
      <c r="K17" s="117">
        <f t="shared" si="6"/>
        <v>0</v>
      </c>
      <c r="L17" s="76">
        <v>2</v>
      </c>
      <c r="M17" s="76">
        <v>2</v>
      </c>
      <c r="N17" s="118">
        <f t="shared" si="7"/>
        <v>0</v>
      </c>
      <c r="O17" s="117">
        <f t="shared" si="8"/>
        <v>0</v>
      </c>
      <c r="P17" s="76">
        <v>26</v>
      </c>
      <c r="Q17" s="76">
        <v>31</v>
      </c>
      <c r="R17" s="118">
        <f t="shared" si="9"/>
        <v>5</v>
      </c>
      <c r="S17" s="117">
        <f t="shared" si="10"/>
        <v>0.19230769230769232</v>
      </c>
      <c r="T17" s="76">
        <v>12</v>
      </c>
      <c r="U17" s="76">
        <v>12</v>
      </c>
      <c r="V17" s="118">
        <f t="shared" si="11"/>
        <v>0</v>
      </c>
      <c r="W17" s="117">
        <f t="shared" si="12"/>
        <v>0</v>
      </c>
      <c r="X17" s="118">
        <f t="shared" si="2"/>
        <v>98</v>
      </c>
      <c r="Y17" s="118">
        <f t="shared" si="2"/>
        <v>110</v>
      </c>
      <c r="Z17" s="118">
        <f t="shared" si="3"/>
        <v>12</v>
      </c>
      <c r="AA17" s="119">
        <f t="shared" si="4"/>
        <v>0.12244897959183673</v>
      </c>
    </row>
    <row r="18" spans="1:27" s="10" customFormat="1" ht="27" customHeight="1">
      <c r="A18" s="184" t="s">
        <v>123</v>
      </c>
      <c r="B18" s="185" t="s">
        <v>128</v>
      </c>
      <c r="C18" s="102">
        <f>Y18/Y23</f>
        <v>8.1799591002044997E-3</v>
      </c>
      <c r="D18" s="76">
        <v>6</v>
      </c>
      <c r="E18" s="76">
        <v>6</v>
      </c>
      <c r="F18" s="116">
        <f t="shared" si="0"/>
        <v>0</v>
      </c>
      <c r="G18" s="117">
        <f t="shared" si="1"/>
        <v>0</v>
      </c>
      <c r="H18" s="76">
        <v>2</v>
      </c>
      <c r="I18" s="76">
        <v>2</v>
      </c>
      <c r="J18" s="118">
        <f t="shared" si="5"/>
        <v>0</v>
      </c>
      <c r="K18" s="117">
        <f t="shared" si="6"/>
        <v>0</v>
      </c>
      <c r="L18" s="76">
        <v>2</v>
      </c>
      <c r="M18" s="76">
        <v>2</v>
      </c>
      <c r="N18" s="118"/>
      <c r="O18" s="117"/>
      <c r="P18" s="76">
        <v>1</v>
      </c>
      <c r="Q18" s="76">
        <v>1</v>
      </c>
      <c r="R18" s="118">
        <f t="shared" si="9"/>
        <v>0</v>
      </c>
      <c r="S18" s="117">
        <f t="shared" si="10"/>
        <v>0</v>
      </c>
      <c r="T18" s="76">
        <v>1</v>
      </c>
      <c r="U18" s="76">
        <v>1</v>
      </c>
      <c r="V18" s="118">
        <f t="shared" si="11"/>
        <v>0</v>
      </c>
      <c r="W18" s="117">
        <f t="shared" si="12"/>
        <v>0</v>
      </c>
      <c r="X18" s="118">
        <f t="shared" si="2"/>
        <v>12</v>
      </c>
      <c r="Y18" s="118">
        <f t="shared" si="2"/>
        <v>12</v>
      </c>
      <c r="Z18" s="118">
        <f t="shared" si="3"/>
        <v>0</v>
      </c>
      <c r="AA18" s="119">
        <f t="shared" si="4"/>
        <v>0</v>
      </c>
    </row>
    <row r="19" spans="1:27" s="10" customFormat="1" ht="15">
      <c r="A19" s="184" t="s">
        <v>124</v>
      </c>
      <c r="B19" s="186" t="s">
        <v>127</v>
      </c>
      <c r="C19" s="102">
        <f>Y19/Y23</f>
        <v>0.11179277436946149</v>
      </c>
      <c r="D19" s="76">
        <v>90</v>
      </c>
      <c r="E19" s="76">
        <v>92</v>
      </c>
      <c r="F19" s="116">
        <f t="shared" si="0"/>
        <v>2</v>
      </c>
      <c r="G19" s="117">
        <f t="shared" si="1"/>
        <v>2.2222222222222223E-2</v>
      </c>
      <c r="H19" s="76">
        <v>20</v>
      </c>
      <c r="I19" s="76">
        <v>22</v>
      </c>
      <c r="J19" s="118">
        <f t="shared" si="5"/>
        <v>2</v>
      </c>
      <c r="K19" s="117">
        <f t="shared" si="6"/>
        <v>0.1</v>
      </c>
      <c r="L19" s="76">
        <v>3</v>
      </c>
      <c r="M19" s="76">
        <v>5</v>
      </c>
      <c r="N19" s="118">
        <f t="shared" si="7"/>
        <v>2</v>
      </c>
      <c r="O19" s="117">
        <f t="shared" si="8"/>
        <v>0.66666666666666663</v>
      </c>
      <c r="P19" s="76">
        <v>20</v>
      </c>
      <c r="Q19" s="76">
        <v>21</v>
      </c>
      <c r="R19" s="118">
        <f t="shared" si="9"/>
        <v>1</v>
      </c>
      <c r="S19" s="117">
        <f t="shared" si="10"/>
        <v>0.05</v>
      </c>
      <c r="T19" s="76">
        <v>22</v>
      </c>
      <c r="U19" s="76">
        <v>24</v>
      </c>
      <c r="V19" s="118">
        <f t="shared" si="11"/>
        <v>2</v>
      </c>
      <c r="W19" s="117">
        <f t="shared" si="12"/>
        <v>9.0909090909090912E-2</v>
      </c>
      <c r="X19" s="118">
        <f t="shared" si="2"/>
        <v>155</v>
      </c>
      <c r="Y19" s="118">
        <f t="shared" si="2"/>
        <v>164</v>
      </c>
      <c r="Z19" s="118">
        <f t="shared" si="3"/>
        <v>9</v>
      </c>
      <c r="AA19" s="119">
        <f t="shared" si="4"/>
        <v>5.8064516129032261E-2</v>
      </c>
    </row>
    <row r="20" spans="1:27" s="10" customFormat="1" ht="15">
      <c r="A20" s="184" t="s">
        <v>125</v>
      </c>
      <c r="B20" s="186" t="s">
        <v>126</v>
      </c>
      <c r="C20" s="102">
        <f>Y20/Y23</f>
        <v>2.4539877300613498E-2</v>
      </c>
      <c r="D20" s="76">
        <v>17</v>
      </c>
      <c r="E20" s="76">
        <v>15</v>
      </c>
      <c r="F20" s="116">
        <f t="shared" si="0"/>
        <v>-2</v>
      </c>
      <c r="G20" s="117">
        <f t="shared" si="1"/>
        <v>-0.11764705882352941</v>
      </c>
      <c r="H20" s="76">
        <v>5</v>
      </c>
      <c r="I20" s="76">
        <v>6</v>
      </c>
      <c r="J20" s="118">
        <f t="shared" si="5"/>
        <v>1</v>
      </c>
      <c r="K20" s="117">
        <f t="shared" si="6"/>
        <v>0.2</v>
      </c>
      <c r="L20" s="76">
        <v>1</v>
      </c>
      <c r="M20" s="76"/>
      <c r="N20" s="118">
        <f t="shared" si="7"/>
        <v>-1</v>
      </c>
      <c r="O20" s="117">
        <f t="shared" si="8"/>
        <v>-1</v>
      </c>
      <c r="P20" s="76">
        <v>10</v>
      </c>
      <c r="Q20" s="76">
        <v>11</v>
      </c>
      <c r="R20" s="118">
        <f t="shared" si="9"/>
        <v>1</v>
      </c>
      <c r="S20" s="117">
        <f t="shared" si="10"/>
        <v>0.1</v>
      </c>
      <c r="T20" s="76">
        <v>4</v>
      </c>
      <c r="U20" s="76">
        <v>4</v>
      </c>
      <c r="V20" s="118">
        <f t="shared" si="11"/>
        <v>0</v>
      </c>
      <c r="W20" s="117">
        <f t="shared" si="12"/>
        <v>0</v>
      </c>
      <c r="X20" s="118">
        <f t="shared" si="2"/>
        <v>37</v>
      </c>
      <c r="Y20" s="118">
        <f t="shared" si="2"/>
        <v>36</v>
      </c>
      <c r="Z20" s="118">
        <f t="shared" si="3"/>
        <v>-1</v>
      </c>
      <c r="AA20" s="119">
        <f t="shared" si="4"/>
        <v>-2.7027027027027029E-2</v>
      </c>
    </row>
    <row r="21" spans="1:27" s="10" customFormat="1" ht="15">
      <c r="A21" s="60"/>
      <c r="B21" s="103" t="s">
        <v>28</v>
      </c>
      <c r="C21" s="102">
        <f>Y21/Y23</f>
        <v>0.13496932515337423</v>
      </c>
      <c r="D21" s="76">
        <v>82</v>
      </c>
      <c r="E21" s="76">
        <v>89</v>
      </c>
      <c r="F21" s="116">
        <f t="shared" si="0"/>
        <v>7</v>
      </c>
      <c r="G21" s="117">
        <f t="shared" si="1"/>
        <v>8.5365853658536592E-2</v>
      </c>
      <c r="H21" s="76">
        <v>28</v>
      </c>
      <c r="I21" s="76">
        <v>29</v>
      </c>
      <c r="J21" s="118">
        <f t="shared" si="5"/>
        <v>1</v>
      </c>
      <c r="K21" s="117">
        <f t="shared" si="6"/>
        <v>3.5714285714285712E-2</v>
      </c>
      <c r="L21" s="76">
        <v>9</v>
      </c>
      <c r="M21" s="76">
        <v>9</v>
      </c>
      <c r="N21" s="118">
        <f t="shared" si="7"/>
        <v>0</v>
      </c>
      <c r="O21" s="117">
        <f t="shared" si="8"/>
        <v>0</v>
      </c>
      <c r="P21" s="76">
        <v>55</v>
      </c>
      <c r="Q21" s="76">
        <v>56</v>
      </c>
      <c r="R21" s="118">
        <f t="shared" si="9"/>
        <v>1</v>
      </c>
      <c r="S21" s="117">
        <f t="shared" si="10"/>
        <v>1.8181818181818181E-2</v>
      </c>
      <c r="T21" s="76">
        <v>14</v>
      </c>
      <c r="U21" s="76">
        <v>15</v>
      </c>
      <c r="V21" s="118">
        <f t="shared" si="11"/>
        <v>1</v>
      </c>
      <c r="W21" s="117">
        <f t="shared" si="12"/>
        <v>7.1428571428571425E-2</v>
      </c>
      <c r="X21" s="118">
        <f t="shared" si="2"/>
        <v>188</v>
      </c>
      <c r="Y21" s="118">
        <f t="shared" si="2"/>
        <v>198</v>
      </c>
      <c r="Z21" s="118">
        <f t="shared" si="3"/>
        <v>10</v>
      </c>
      <c r="AA21" s="119">
        <f t="shared" si="4"/>
        <v>5.3191489361702128E-2</v>
      </c>
    </row>
    <row r="22" spans="1:27" s="10" customFormat="1" ht="15">
      <c r="A22" s="59" t="s">
        <v>12</v>
      </c>
      <c r="B22" s="104" t="s">
        <v>13</v>
      </c>
      <c r="C22" s="128">
        <f>Y22/Y23</f>
        <v>0.16019086571233809</v>
      </c>
      <c r="D22" s="183">
        <v>52</v>
      </c>
      <c r="E22" s="183">
        <v>56</v>
      </c>
      <c r="F22" s="169">
        <f t="shared" si="0"/>
        <v>4</v>
      </c>
      <c r="G22" s="162">
        <f t="shared" si="1"/>
        <v>7.6923076923076927E-2</v>
      </c>
      <c r="H22" s="183">
        <v>36</v>
      </c>
      <c r="I22" s="183">
        <v>35</v>
      </c>
      <c r="J22" s="163">
        <f t="shared" si="5"/>
        <v>-1</v>
      </c>
      <c r="K22" s="162">
        <f t="shared" si="6"/>
        <v>-2.7777777777777776E-2</v>
      </c>
      <c r="L22" s="183">
        <v>5</v>
      </c>
      <c r="M22" s="183">
        <v>6</v>
      </c>
      <c r="N22" s="163">
        <f t="shared" si="7"/>
        <v>1</v>
      </c>
      <c r="O22" s="162">
        <f t="shared" si="8"/>
        <v>0.2</v>
      </c>
      <c r="P22" s="183">
        <v>49</v>
      </c>
      <c r="Q22" s="183">
        <v>51</v>
      </c>
      <c r="R22" s="163">
        <f t="shared" si="9"/>
        <v>2</v>
      </c>
      <c r="S22" s="162">
        <f t="shared" si="10"/>
        <v>4.0816326530612242E-2</v>
      </c>
      <c r="T22" s="183">
        <v>82</v>
      </c>
      <c r="U22" s="183">
        <v>87</v>
      </c>
      <c r="V22" s="163">
        <f t="shared" si="11"/>
        <v>5</v>
      </c>
      <c r="W22" s="162">
        <f t="shared" si="12"/>
        <v>6.097560975609756E-2</v>
      </c>
      <c r="X22" s="163">
        <f t="shared" si="2"/>
        <v>224</v>
      </c>
      <c r="Y22" s="118">
        <f t="shared" si="2"/>
        <v>235</v>
      </c>
      <c r="Z22" s="118">
        <f t="shared" si="3"/>
        <v>11</v>
      </c>
      <c r="AA22" s="119">
        <f t="shared" si="4"/>
        <v>4.9107142857142856E-2</v>
      </c>
    </row>
    <row r="23" spans="1:27" s="10" customFormat="1" ht="13.5" thickBot="1">
      <c r="A23" s="61"/>
      <c r="B23" s="62" t="s">
        <v>14</v>
      </c>
      <c r="C23" s="63">
        <f>Y23/Y23</f>
        <v>1</v>
      </c>
      <c r="D23" s="110">
        <f>SUM(D7:D22)</f>
        <v>553</v>
      </c>
      <c r="E23" s="110">
        <f>SUM(E7:E22)</f>
        <v>595</v>
      </c>
      <c r="F23" s="111">
        <f t="shared" si="0"/>
        <v>42</v>
      </c>
      <c r="G23" s="112">
        <f t="shared" si="1"/>
        <v>7.5949367088607597E-2</v>
      </c>
      <c r="H23" s="110">
        <f>SUM(H7:H22)</f>
        <v>220</v>
      </c>
      <c r="I23" s="110">
        <f>SUM(I7:I22)</f>
        <v>236</v>
      </c>
      <c r="J23" s="111">
        <f>I23-H23</f>
        <v>16</v>
      </c>
      <c r="K23" s="113">
        <f>J23/H23</f>
        <v>7.2727272727272724E-2</v>
      </c>
      <c r="L23" s="110">
        <f>SUM(L7:L22)</f>
        <v>59</v>
      </c>
      <c r="M23" s="110">
        <f>SUM(M7:M22)</f>
        <v>60</v>
      </c>
      <c r="N23" s="111">
        <f t="shared" si="7"/>
        <v>1</v>
      </c>
      <c r="O23" s="113">
        <f>N23/L23</f>
        <v>1.6949152542372881E-2</v>
      </c>
      <c r="P23" s="110">
        <f>SUM(P7:P22)</f>
        <v>318</v>
      </c>
      <c r="Q23" s="110">
        <f>SUM(Q7:Q22)</f>
        <v>347</v>
      </c>
      <c r="R23" s="111">
        <f>Q23-P23</f>
        <v>29</v>
      </c>
      <c r="S23" s="113">
        <f>R23/P23</f>
        <v>9.1194968553459113E-2</v>
      </c>
      <c r="T23" s="110">
        <f>SUM(T7:T22)</f>
        <v>219</v>
      </c>
      <c r="U23" s="110">
        <f>SUM(U7:U22)</f>
        <v>229</v>
      </c>
      <c r="V23" s="111">
        <f>U23-T23</f>
        <v>10</v>
      </c>
      <c r="W23" s="113">
        <f>V23/T23</f>
        <v>4.5662100456621002E-2</v>
      </c>
      <c r="X23" s="114">
        <f>SUM(X7:X22)</f>
        <v>1369</v>
      </c>
      <c r="Y23" s="114">
        <f t="shared" si="2"/>
        <v>1467</v>
      </c>
      <c r="Z23" s="114">
        <f>Y23-X23</f>
        <v>98</v>
      </c>
      <c r="AA23" s="115">
        <f>Z23/X23</f>
        <v>7.1585098612125642E-2</v>
      </c>
    </row>
    <row r="24" spans="1:27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7">
      <c r="A25" s="5"/>
      <c r="B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8"/>
      <c r="X25" s="4"/>
      <c r="Y25" s="4"/>
      <c r="Z25" s="4"/>
    </row>
    <row r="26" spans="1:27">
      <c r="D26" s="1"/>
    </row>
    <row r="27" spans="1:27">
      <c r="D27" s="1"/>
    </row>
    <row r="28" spans="1:27">
      <c r="D28" s="1"/>
    </row>
  </sheetData>
  <mergeCells count="15">
    <mergeCell ref="X4:AA4"/>
    <mergeCell ref="D4:W4"/>
    <mergeCell ref="T5:W5"/>
    <mergeCell ref="A24:Z24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9"/>
  <sheetViews>
    <sheetView workbookViewId="0">
      <selection activeCell="J27" sqref="J27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98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144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>
      <c r="B6" s="66"/>
      <c r="C6" s="228" t="s">
        <v>63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  <c r="AD6" s="8" t="s">
        <v>42</v>
      </c>
    </row>
    <row r="7" spans="2:30" s="8" customFormat="1">
      <c r="B7" s="67" t="s">
        <v>64</v>
      </c>
      <c r="C7" s="230" t="s">
        <v>52</v>
      </c>
      <c r="D7" s="230"/>
      <c r="E7" s="230" t="s">
        <v>53</v>
      </c>
      <c r="F7" s="230"/>
      <c r="G7" s="230" t="s">
        <v>54</v>
      </c>
      <c r="H7" s="230"/>
      <c r="I7" s="230" t="s">
        <v>55</v>
      </c>
      <c r="J7" s="230"/>
      <c r="K7" s="230" t="s">
        <v>56</v>
      </c>
      <c r="L7" s="230"/>
      <c r="M7" s="230" t="s">
        <v>19</v>
      </c>
      <c r="N7" s="231"/>
      <c r="AD7" s="8" t="s">
        <v>35</v>
      </c>
    </row>
    <row r="8" spans="2:30" s="8" customFormat="1">
      <c r="B8" s="68"/>
      <c r="C8" s="193" t="s">
        <v>34</v>
      </c>
      <c r="D8" s="193" t="s">
        <v>23</v>
      </c>
      <c r="E8" s="193" t="s">
        <v>34</v>
      </c>
      <c r="F8" s="193" t="s">
        <v>23</v>
      </c>
      <c r="G8" s="193" t="s">
        <v>34</v>
      </c>
      <c r="H8" s="193" t="s">
        <v>23</v>
      </c>
      <c r="I8" s="193" t="s">
        <v>34</v>
      </c>
      <c r="J8" s="193" t="s">
        <v>23</v>
      </c>
      <c r="K8" s="193" t="s">
        <v>34</v>
      </c>
      <c r="L8" s="193" t="s">
        <v>23</v>
      </c>
      <c r="M8" s="193" t="s">
        <v>34</v>
      </c>
      <c r="N8" s="69" t="s">
        <v>23</v>
      </c>
      <c r="AD8" s="28" t="s">
        <v>38</v>
      </c>
    </row>
    <row r="9" spans="2:30" s="8" customFormat="1">
      <c r="B9" s="168" t="s">
        <v>103</v>
      </c>
      <c r="C9" s="76">
        <v>11</v>
      </c>
      <c r="D9" s="50">
        <f>C9/C18</f>
        <v>1.8487394957983194E-2</v>
      </c>
      <c r="E9" s="76">
        <v>3</v>
      </c>
      <c r="F9" s="50"/>
      <c r="G9" s="76"/>
      <c r="H9" s="50"/>
      <c r="I9" s="76">
        <v>13</v>
      </c>
      <c r="J9" s="50">
        <f>I9/I18</f>
        <v>3.7463976945244955E-2</v>
      </c>
      <c r="K9" s="76">
        <v>2</v>
      </c>
      <c r="L9" s="50">
        <f>K9/K18</f>
        <v>8.7336244541484712E-3</v>
      </c>
      <c r="M9" s="51">
        <f t="shared" ref="M9:M17" si="0">C9+E9+G9+I9+K9</f>
        <v>29</v>
      </c>
      <c r="N9" s="45">
        <f>M9/M18</f>
        <v>1.9768234492160874E-2</v>
      </c>
      <c r="AD9" s="28"/>
    </row>
    <row r="10" spans="2:30" s="8" customFormat="1">
      <c r="B10" s="168" t="s">
        <v>57</v>
      </c>
      <c r="C10" s="76">
        <v>11</v>
      </c>
      <c r="D10" s="50">
        <f>C10/C18</f>
        <v>1.8487394957983194E-2</v>
      </c>
      <c r="E10" s="76">
        <v>10</v>
      </c>
      <c r="F10" s="50">
        <f>E10/E18</f>
        <v>4.2372881355932202E-2</v>
      </c>
      <c r="G10" s="76">
        <v>2</v>
      </c>
      <c r="H10" s="50">
        <f>G10/G18</f>
        <v>3.3333333333333333E-2</v>
      </c>
      <c r="I10" s="76">
        <v>11</v>
      </c>
      <c r="J10" s="50">
        <f>I10/I18</f>
        <v>3.1700288184438041E-2</v>
      </c>
      <c r="K10" s="76">
        <v>1</v>
      </c>
      <c r="L10" s="50">
        <f>K10/K18</f>
        <v>4.3668122270742356E-3</v>
      </c>
      <c r="M10" s="51">
        <f t="shared" si="0"/>
        <v>35</v>
      </c>
      <c r="N10" s="45">
        <f>M10/M18</f>
        <v>2.3858214042263123E-2</v>
      </c>
      <c r="AD10" s="8" t="s">
        <v>39</v>
      </c>
    </row>
    <row r="11" spans="2:30" s="8" customFormat="1">
      <c r="B11" s="168" t="s">
        <v>58</v>
      </c>
      <c r="C11" s="76">
        <v>6</v>
      </c>
      <c r="D11" s="50">
        <f>C11/C18</f>
        <v>1.0084033613445379E-2</v>
      </c>
      <c r="E11" s="76">
        <v>3</v>
      </c>
      <c r="F11" s="50">
        <f>E11/E18</f>
        <v>1.2711864406779662E-2</v>
      </c>
      <c r="G11" s="76">
        <v>1</v>
      </c>
      <c r="H11" s="50">
        <f>G11/G18</f>
        <v>1.6666666666666666E-2</v>
      </c>
      <c r="I11" s="76">
        <v>2</v>
      </c>
      <c r="J11" s="50">
        <f>I11/I18</f>
        <v>5.763688760806916E-3</v>
      </c>
      <c r="K11" s="76">
        <v>5</v>
      </c>
      <c r="L11" s="50">
        <f>K11/K18</f>
        <v>2.1834061135371178E-2</v>
      </c>
      <c r="M11" s="51">
        <f t="shared" si="0"/>
        <v>17</v>
      </c>
      <c r="N11" s="45">
        <f>M11/M18</f>
        <v>1.1588275391956374E-2</v>
      </c>
    </row>
    <row r="12" spans="2:30" s="8" customFormat="1">
      <c r="B12" s="168" t="s">
        <v>59</v>
      </c>
      <c r="C12" s="76">
        <v>523</v>
      </c>
      <c r="D12" s="50">
        <f>C12/C18</f>
        <v>0.87899159663865545</v>
      </c>
      <c r="E12" s="76">
        <v>186</v>
      </c>
      <c r="F12" s="50">
        <f>E12/E18</f>
        <v>0.78813559322033899</v>
      </c>
      <c r="G12" s="76">
        <v>49</v>
      </c>
      <c r="H12" s="50">
        <f>G12/G18</f>
        <v>0.81666666666666665</v>
      </c>
      <c r="I12" s="76">
        <v>269</v>
      </c>
      <c r="J12" s="50">
        <f>I12/I18</f>
        <v>0.77521613832853031</v>
      </c>
      <c r="K12" s="76">
        <v>128</v>
      </c>
      <c r="L12" s="50">
        <f>K12/K18</f>
        <v>0.55895196506550215</v>
      </c>
      <c r="M12" s="51">
        <f t="shared" si="0"/>
        <v>1155</v>
      </c>
      <c r="N12" s="45">
        <f>M12/M18</f>
        <v>0.787321063394683</v>
      </c>
      <c r="AD12" s="8" t="s">
        <v>40</v>
      </c>
    </row>
    <row r="13" spans="2:30" s="8" customFormat="1">
      <c r="B13" s="168" t="s">
        <v>104</v>
      </c>
      <c r="C13" s="76">
        <v>1</v>
      </c>
      <c r="D13" s="50">
        <f>C13/C18</f>
        <v>1.6806722689075631E-3</v>
      </c>
      <c r="E13" s="76">
        <v>1</v>
      </c>
      <c r="F13" s="50">
        <f>E13/E18</f>
        <v>4.2372881355932203E-3</v>
      </c>
      <c r="G13" s="76"/>
      <c r="H13" s="50"/>
      <c r="I13" s="76">
        <v>3</v>
      </c>
      <c r="J13" s="50">
        <f>I13/I18</f>
        <v>8.6455331412103754E-3</v>
      </c>
      <c r="K13" s="76"/>
      <c r="L13" s="50"/>
      <c r="M13" s="51">
        <f t="shared" si="0"/>
        <v>5</v>
      </c>
      <c r="N13" s="45">
        <f>M13/M18</f>
        <v>3.4083162917518746E-3</v>
      </c>
    </row>
    <row r="14" spans="2:30" s="8" customFormat="1">
      <c r="B14" s="168" t="s">
        <v>60</v>
      </c>
      <c r="C14" s="76">
        <v>24</v>
      </c>
      <c r="D14" s="50">
        <f>C14/C18</f>
        <v>4.0336134453781515E-2</v>
      </c>
      <c r="E14" s="76">
        <v>22</v>
      </c>
      <c r="F14" s="50">
        <f>E14/E18</f>
        <v>9.3220338983050849E-2</v>
      </c>
      <c r="G14" s="76">
        <v>8</v>
      </c>
      <c r="H14" s="50">
        <f>G14/G18</f>
        <v>0.13333333333333333</v>
      </c>
      <c r="I14" s="76">
        <v>27</v>
      </c>
      <c r="J14" s="50">
        <f>I14/I18</f>
        <v>7.7809798270893377E-2</v>
      </c>
      <c r="K14" s="76">
        <v>10</v>
      </c>
      <c r="L14" s="50">
        <f>K14/K18</f>
        <v>4.3668122270742356E-2</v>
      </c>
      <c r="M14" s="51">
        <f t="shared" si="0"/>
        <v>91</v>
      </c>
      <c r="N14" s="45">
        <f>M14/M18</f>
        <v>6.2031356509884117E-2</v>
      </c>
      <c r="AD14" s="8" t="s">
        <v>41</v>
      </c>
    </row>
    <row r="15" spans="2:30" s="8" customFormat="1">
      <c r="B15" s="168" t="s">
        <v>61</v>
      </c>
      <c r="C15" s="76">
        <v>7</v>
      </c>
      <c r="D15" s="50">
        <f>C15/C18</f>
        <v>1.1764705882352941E-2</v>
      </c>
      <c r="E15" s="76">
        <v>9</v>
      </c>
      <c r="F15" s="50">
        <f>E15/E18</f>
        <v>3.8135593220338986E-2</v>
      </c>
      <c r="G15" s="76"/>
      <c r="H15" s="50"/>
      <c r="I15" s="76">
        <v>18</v>
      </c>
      <c r="J15" s="50">
        <f>I15/I18</f>
        <v>5.1873198847262249E-2</v>
      </c>
      <c r="K15" s="76">
        <v>77</v>
      </c>
      <c r="L15" s="50">
        <f>K15/K18</f>
        <v>0.33624454148471616</v>
      </c>
      <c r="M15" s="51">
        <f t="shared" si="0"/>
        <v>111</v>
      </c>
      <c r="N15" s="45">
        <f>M15/M18</f>
        <v>7.5664621676891614E-2</v>
      </c>
    </row>
    <row r="16" spans="2:30" s="8" customFormat="1">
      <c r="B16" s="168" t="s">
        <v>62</v>
      </c>
      <c r="C16" s="76">
        <v>11</v>
      </c>
      <c r="D16" s="50">
        <f>C16/C18</f>
        <v>1.8487394957983194E-2</v>
      </c>
      <c r="E16" s="76">
        <v>2</v>
      </c>
      <c r="F16" s="50">
        <f>E16/E18</f>
        <v>8.4745762711864406E-3</v>
      </c>
      <c r="G16" s="76"/>
      <c r="H16" s="50"/>
      <c r="I16" s="76">
        <v>3</v>
      </c>
      <c r="J16" s="50">
        <f>I16/I18</f>
        <v>8.6455331412103754E-3</v>
      </c>
      <c r="K16" s="76">
        <v>6</v>
      </c>
      <c r="L16" s="50">
        <f>K16/K18</f>
        <v>2.6200873362445413E-2</v>
      </c>
      <c r="M16" s="51">
        <f t="shared" si="0"/>
        <v>22</v>
      </c>
      <c r="N16" s="45">
        <f>M16/M18</f>
        <v>1.4996591683708248E-2</v>
      </c>
    </row>
    <row r="17" spans="2:14" s="8" customFormat="1">
      <c r="B17" s="168" t="s">
        <v>132</v>
      </c>
      <c r="C17" s="76">
        <v>1</v>
      </c>
      <c r="D17" s="50">
        <f>C17/C18</f>
        <v>1.6806722689075631E-3</v>
      </c>
      <c r="E17" s="76"/>
      <c r="F17" s="50"/>
      <c r="G17" s="76"/>
      <c r="H17" s="50"/>
      <c r="I17" s="76">
        <v>1</v>
      </c>
      <c r="J17" s="50"/>
      <c r="K17" s="76"/>
      <c r="L17" s="50"/>
      <c r="M17" s="51">
        <f t="shared" si="0"/>
        <v>2</v>
      </c>
      <c r="N17" s="45">
        <f>M17/M18</f>
        <v>1.3633265167007499E-3</v>
      </c>
    </row>
    <row r="18" spans="2:14" s="40" customFormat="1" ht="15.75" thickBot="1">
      <c r="B18" s="70" t="s">
        <v>14</v>
      </c>
      <c r="C18" s="71">
        <f>SUM(C9:C17)</f>
        <v>595</v>
      </c>
      <c r="D18" s="72">
        <f>C18/C18</f>
        <v>1</v>
      </c>
      <c r="E18" s="71">
        <f>SUM(E9:E17)</f>
        <v>236</v>
      </c>
      <c r="F18" s="72">
        <f>E18/E18</f>
        <v>1</v>
      </c>
      <c r="G18" s="71">
        <f>SUM(G9:G17)</f>
        <v>60</v>
      </c>
      <c r="H18" s="72">
        <f>G18/G18</f>
        <v>1</v>
      </c>
      <c r="I18" s="71">
        <f>SUM(I9:I17)</f>
        <v>347</v>
      </c>
      <c r="J18" s="72">
        <f>I18/I18</f>
        <v>1</v>
      </c>
      <c r="K18" s="71">
        <f>SUM(K9:K17)</f>
        <v>229</v>
      </c>
      <c r="L18" s="72">
        <f>K18/K18</f>
        <v>1</v>
      </c>
      <c r="M18" s="71">
        <f>SUM(M9:M17)</f>
        <v>1467</v>
      </c>
      <c r="N18" s="73">
        <f>M18/M18</f>
        <v>1</v>
      </c>
    </row>
    <row r="19" spans="2:14" ht="23.25" customHeight="1">
      <c r="B19" s="64"/>
    </row>
  </sheetData>
  <mergeCells count="7">
    <mergeCell ref="C6:N6"/>
    <mergeCell ref="C7:D7"/>
    <mergeCell ref="E7:F7"/>
    <mergeCell ref="M7:N7"/>
    <mergeCell ref="G7:H7"/>
    <mergeCell ref="I7:J7"/>
    <mergeCell ref="K7:L7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selection activeCell="R15" sqref="R15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2" t="s">
        <v>99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3" t="s">
        <v>145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Y3" s="37"/>
      <c r="Z3" s="37"/>
      <c r="AA3" s="37"/>
      <c r="AB3" s="37"/>
      <c r="AC3" s="37"/>
    </row>
    <row r="4" spans="1:29">
      <c r="B4" s="52"/>
      <c r="C4" s="236" t="s">
        <v>52</v>
      </c>
      <c r="D4" s="236"/>
      <c r="E4" s="236" t="s">
        <v>53</v>
      </c>
      <c r="F4" s="236"/>
      <c r="G4" s="236" t="s">
        <v>54</v>
      </c>
      <c r="H4" s="236"/>
      <c r="I4" s="236" t="s">
        <v>55</v>
      </c>
      <c r="J4" s="236"/>
      <c r="K4" s="236" t="s">
        <v>56</v>
      </c>
      <c r="L4" s="236"/>
      <c r="M4" s="236" t="s">
        <v>19</v>
      </c>
      <c r="N4" s="237"/>
    </row>
    <row r="5" spans="1:29">
      <c r="B5" s="52"/>
      <c r="C5" s="196" t="s">
        <v>65</v>
      </c>
      <c r="D5" s="196" t="s">
        <v>23</v>
      </c>
      <c r="E5" s="196" t="s">
        <v>65</v>
      </c>
      <c r="F5" s="196" t="s">
        <v>23</v>
      </c>
      <c r="G5" s="196" t="s">
        <v>65</v>
      </c>
      <c r="H5" s="196" t="s">
        <v>23</v>
      </c>
      <c r="I5" s="196" t="s">
        <v>65</v>
      </c>
      <c r="J5" s="196" t="s">
        <v>23</v>
      </c>
      <c r="K5" s="196" t="s">
        <v>65</v>
      </c>
      <c r="L5" s="196" t="s">
        <v>23</v>
      </c>
      <c r="M5" s="196" t="s">
        <v>65</v>
      </c>
      <c r="N5" s="197" t="s">
        <v>23</v>
      </c>
    </row>
    <row r="6" spans="1:29">
      <c r="A6" s="42"/>
      <c r="B6" s="168" t="s">
        <v>105</v>
      </c>
      <c r="C6" s="76">
        <v>4</v>
      </c>
      <c r="D6" s="46">
        <f>C6/$C$23</f>
        <v>0.16666666666666666</v>
      </c>
      <c r="E6" s="76">
        <v>5</v>
      </c>
      <c r="F6" s="46">
        <f>E6/$E$23</f>
        <v>0.22727272727272727</v>
      </c>
      <c r="G6" s="76">
        <v>3</v>
      </c>
      <c r="H6" s="46">
        <f>G6/$G$23</f>
        <v>0.375</v>
      </c>
      <c r="I6" s="76">
        <v>4</v>
      </c>
      <c r="J6" s="46">
        <f>I6/$I$23</f>
        <v>0.14814814814814814</v>
      </c>
      <c r="K6" s="76">
        <v>2</v>
      </c>
      <c r="L6" s="46">
        <f>K6/$K$23</f>
        <v>0.2</v>
      </c>
      <c r="M6" s="166">
        <f>SUM(C6,E6,G6,I6,K6)</f>
        <v>18</v>
      </c>
      <c r="N6" s="53">
        <f>M6/$M$23</f>
        <v>0.19780219780219779</v>
      </c>
      <c r="O6" s="13"/>
      <c r="P6" s="42"/>
    </row>
    <row r="7" spans="1:29">
      <c r="A7" s="42"/>
      <c r="B7" s="168" t="s">
        <v>106</v>
      </c>
      <c r="C7" s="76">
        <v>1</v>
      </c>
      <c r="D7" s="46">
        <f>C7/$C$23</f>
        <v>4.1666666666666664E-2</v>
      </c>
      <c r="E7" s="76"/>
      <c r="F7" s="46"/>
      <c r="G7" s="76"/>
      <c r="H7" s="46"/>
      <c r="I7" s="76"/>
      <c r="J7" s="46"/>
      <c r="K7" s="76"/>
      <c r="L7" s="46"/>
      <c r="M7" s="166">
        <f t="shared" ref="M7:M22" si="0">SUM(C7,E7,G7,I7,K7)</f>
        <v>1</v>
      </c>
      <c r="N7" s="53">
        <f t="shared" ref="N7:N9" si="1">M7/$M$23</f>
        <v>1.098901098901099E-2</v>
      </c>
      <c r="O7" s="13"/>
      <c r="P7" s="42"/>
    </row>
    <row r="8" spans="1:29">
      <c r="A8" s="42"/>
      <c r="B8" s="168" t="s">
        <v>107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 t="shared" ref="L8:L13" si="2">K8/$K$23</f>
        <v>0.1</v>
      </c>
      <c r="M8" s="166">
        <f t="shared" si="0"/>
        <v>1</v>
      </c>
      <c r="N8" s="53">
        <f t="shared" si="1"/>
        <v>1.098901098901099E-2</v>
      </c>
      <c r="O8" s="13"/>
      <c r="P8" s="42"/>
    </row>
    <row r="9" spans="1:29">
      <c r="A9" s="42"/>
      <c r="B9" s="168" t="s">
        <v>130</v>
      </c>
      <c r="C9" s="76">
        <v>1</v>
      </c>
      <c r="D9" s="46">
        <f t="shared" ref="D9:D10" si="3">C9/$C$23</f>
        <v>4.1666666666666664E-2</v>
      </c>
      <c r="E9" s="76"/>
      <c r="F9" s="46"/>
      <c r="G9" s="76"/>
      <c r="H9" s="46"/>
      <c r="I9" s="76"/>
      <c r="J9" s="46"/>
      <c r="K9" s="76"/>
      <c r="L9" s="46"/>
      <c r="M9" s="166">
        <f t="shared" si="0"/>
        <v>1</v>
      </c>
      <c r="N9" s="53">
        <f t="shared" si="1"/>
        <v>1.098901098901099E-2</v>
      </c>
      <c r="O9" s="13"/>
      <c r="P9" s="42"/>
    </row>
    <row r="10" spans="1:29">
      <c r="A10" s="42"/>
      <c r="B10" s="168" t="s">
        <v>108</v>
      </c>
      <c r="C10" s="76">
        <v>1</v>
      </c>
      <c r="D10" s="46">
        <f t="shared" si="3"/>
        <v>4.1666666666666664E-2</v>
      </c>
      <c r="E10" s="76">
        <v>1</v>
      </c>
      <c r="F10" s="46">
        <f t="shared" ref="F10:F22" si="4">E10/$E$23</f>
        <v>4.5454545454545456E-2</v>
      </c>
      <c r="G10" s="76">
        <v>2</v>
      </c>
      <c r="H10" s="46">
        <f t="shared" ref="H10:H20" si="5">G10/$G$23</f>
        <v>0.25</v>
      </c>
      <c r="I10" s="76">
        <v>1</v>
      </c>
      <c r="J10" s="46">
        <f t="shared" ref="J10:J16" si="6">I10/$I$23</f>
        <v>3.7037037037037035E-2</v>
      </c>
      <c r="K10" s="76">
        <v>1</v>
      </c>
      <c r="L10" s="46">
        <f t="shared" si="2"/>
        <v>0.1</v>
      </c>
      <c r="M10" s="166">
        <f t="shared" si="0"/>
        <v>6</v>
      </c>
      <c r="N10" s="53">
        <f t="shared" ref="N10:N17" si="7">M10/$M$23</f>
        <v>6.5934065934065936E-2</v>
      </c>
      <c r="O10" s="13"/>
      <c r="P10" s="42"/>
    </row>
    <row r="11" spans="1:29">
      <c r="A11" s="42"/>
      <c r="B11" s="168" t="s">
        <v>146</v>
      </c>
      <c r="C11" s="76"/>
      <c r="D11" s="46"/>
      <c r="E11" s="76">
        <v>1</v>
      </c>
      <c r="F11" s="46">
        <f t="shared" si="4"/>
        <v>4.5454545454545456E-2</v>
      </c>
      <c r="G11" s="76"/>
      <c r="H11" s="46"/>
      <c r="I11" s="76"/>
      <c r="J11" s="46"/>
      <c r="K11" s="76"/>
      <c r="L11" s="46"/>
      <c r="M11" s="166">
        <f t="shared" si="0"/>
        <v>1</v>
      </c>
      <c r="N11" s="53">
        <f t="shared" si="7"/>
        <v>1.098901098901099E-2</v>
      </c>
      <c r="O11" s="13"/>
      <c r="P11" s="42"/>
    </row>
    <row r="12" spans="1:29">
      <c r="A12" s="42"/>
      <c r="B12" s="168" t="s">
        <v>109</v>
      </c>
      <c r="C12" s="76">
        <v>12</v>
      </c>
      <c r="D12" s="46">
        <f>C12/$C$23</f>
        <v>0.5</v>
      </c>
      <c r="E12" s="76">
        <v>6</v>
      </c>
      <c r="F12" s="46">
        <f t="shared" si="4"/>
        <v>0.27272727272727271</v>
      </c>
      <c r="G12" s="76"/>
      <c r="H12" s="46"/>
      <c r="I12" s="76">
        <v>8</v>
      </c>
      <c r="J12" s="46">
        <f t="shared" si="6"/>
        <v>0.29629629629629628</v>
      </c>
      <c r="K12" s="76">
        <v>5</v>
      </c>
      <c r="L12" s="46">
        <f t="shared" si="2"/>
        <v>0.5</v>
      </c>
      <c r="M12" s="166">
        <f t="shared" si="0"/>
        <v>31</v>
      </c>
      <c r="N12" s="53">
        <f t="shared" si="7"/>
        <v>0.34065934065934067</v>
      </c>
      <c r="O12" s="13"/>
      <c r="P12" s="42"/>
    </row>
    <row r="13" spans="1:29">
      <c r="A13" s="42"/>
      <c r="B13" s="168" t="s">
        <v>110</v>
      </c>
      <c r="C13" s="76">
        <v>1</v>
      </c>
      <c r="D13" s="46">
        <f>C13/$C$23</f>
        <v>4.1666666666666664E-2</v>
      </c>
      <c r="E13" s="76"/>
      <c r="F13" s="46"/>
      <c r="G13" s="76"/>
      <c r="H13" s="46"/>
      <c r="I13" s="76"/>
      <c r="J13" s="46"/>
      <c r="K13" s="76">
        <v>1</v>
      </c>
      <c r="L13" s="46">
        <f t="shared" si="2"/>
        <v>0.1</v>
      </c>
      <c r="M13" s="166">
        <f t="shared" si="0"/>
        <v>2</v>
      </c>
      <c r="N13" s="53">
        <f t="shared" si="7"/>
        <v>2.197802197802198E-2</v>
      </c>
      <c r="O13" s="13"/>
      <c r="P13" s="42"/>
    </row>
    <row r="14" spans="1:29">
      <c r="A14" s="42"/>
      <c r="B14" s="168" t="s">
        <v>133</v>
      </c>
      <c r="C14" s="76"/>
      <c r="D14" s="46"/>
      <c r="E14" s="76"/>
      <c r="F14" s="46"/>
      <c r="G14" s="76"/>
      <c r="H14" s="46"/>
      <c r="I14" s="76">
        <v>1</v>
      </c>
      <c r="J14" s="46">
        <f t="shared" si="6"/>
        <v>3.7037037037037035E-2</v>
      </c>
      <c r="K14" s="76"/>
      <c r="L14" s="46"/>
      <c r="M14" s="166">
        <f t="shared" si="0"/>
        <v>1</v>
      </c>
      <c r="N14" s="53">
        <f t="shared" si="7"/>
        <v>1.098901098901099E-2</v>
      </c>
      <c r="O14" s="13"/>
      <c r="P14" s="42"/>
    </row>
    <row r="15" spans="1:29">
      <c r="A15" s="42"/>
      <c r="B15" s="168" t="s">
        <v>138</v>
      </c>
      <c r="C15" s="76"/>
      <c r="D15" s="46"/>
      <c r="E15" s="76"/>
      <c r="F15" s="46"/>
      <c r="G15" s="76"/>
      <c r="H15" s="46"/>
      <c r="I15" s="76">
        <v>1</v>
      </c>
      <c r="J15" s="46">
        <f t="shared" si="6"/>
        <v>3.7037037037037035E-2</v>
      </c>
      <c r="K15" s="76"/>
      <c r="L15" s="46"/>
      <c r="M15" s="166">
        <f t="shared" si="0"/>
        <v>1</v>
      </c>
      <c r="N15" s="53">
        <f t="shared" si="7"/>
        <v>1.098901098901099E-2</v>
      </c>
      <c r="O15" s="13"/>
      <c r="P15" s="42"/>
    </row>
    <row r="16" spans="1:29">
      <c r="A16" s="42"/>
      <c r="B16" s="168" t="s">
        <v>131</v>
      </c>
      <c r="C16" s="76"/>
      <c r="D16" s="46"/>
      <c r="E16" s="76"/>
      <c r="F16" s="46"/>
      <c r="G16" s="76"/>
      <c r="H16" s="46"/>
      <c r="I16" s="76">
        <v>2</v>
      </c>
      <c r="J16" s="46">
        <f t="shared" si="6"/>
        <v>7.407407407407407E-2</v>
      </c>
      <c r="K16" s="76"/>
      <c r="L16" s="46"/>
      <c r="M16" s="166">
        <f t="shared" si="0"/>
        <v>2</v>
      </c>
      <c r="N16" s="53">
        <f t="shared" si="7"/>
        <v>2.197802197802198E-2</v>
      </c>
      <c r="O16" s="13"/>
      <c r="P16" s="42"/>
    </row>
    <row r="17" spans="1:16">
      <c r="A17" s="42"/>
      <c r="B17" s="168" t="s">
        <v>111</v>
      </c>
      <c r="C17" s="76"/>
      <c r="D17" s="46"/>
      <c r="E17" s="76"/>
      <c r="F17" s="46"/>
      <c r="G17" s="76"/>
      <c r="H17" s="46"/>
      <c r="I17" s="76">
        <v>2</v>
      </c>
      <c r="J17" s="46">
        <f t="shared" ref="J17:J20" si="8">I17/$I$23</f>
        <v>7.407407407407407E-2</v>
      </c>
      <c r="K17" s="76"/>
      <c r="L17" s="46"/>
      <c r="M17" s="166">
        <f t="shared" si="0"/>
        <v>2</v>
      </c>
      <c r="N17" s="53">
        <f t="shared" si="7"/>
        <v>2.197802197802198E-2</v>
      </c>
      <c r="O17" s="13"/>
      <c r="P17" s="42"/>
    </row>
    <row r="18" spans="1:16">
      <c r="A18" s="42"/>
      <c r="B18" s="168" t="s">
        <v>112</v>
      </c>
      <c r="C18" s="76">
        <v>1</v>
      </c>
      <c r="D18" s="46">
        <f t="shared" ref="D18:D20" si="9">C18/$C$23</f>
        <v>4.1666666666666664E-2</v>
      </c>
      <c r="E18" s="76">
        <v>1</v>
      </c>
      <c r="F18" s="46">
        <f t="shared" si="4"/>
        <v>4.5454545454545456E-2</v>
      </c>
      <c r="G18" s="76"/>
      <c r="H18" s="46"/>
      <c r="I18" s="76">
        <v>1</v>
      </c>
      <c r="J18" s="46">
        <f t="shared" si="8"/>
        <v>3.7037037037037035E-2</v>
      </c>
      <c r="K18" s="76"/>
      <c r="L18" s="46"/>
      <c r="M18" s="166">
        <f t="shared" si="0"/>
        <v>3</v>
      </c>
      <c r="N18" s="53">
        <f t="shared" ref="N18:N20" si="10">M18/$M$23</f>
        <v>3.2967032967032968E-2</v>
      </c>
      <c r="O18" s="13"/>
      <c r="P18" s="42"/>
    </row>
    <row r="19" spans="1:16">
      <c r="A19" s="42"/>
      <c r="B19" s="168" t="s">
        <v>139</v>
      </c>
      <c r="C19" s="76"/>
      <c r="D19" s="46"/>
      <c r="E19" s="76"/>
      <c r="F19" s="46"/>
      <c r="G19" s="76"/>
      <c r="H19" s="46"/>
      <c r="I19" s="76">
        <v>1</v>
      </c>
      <c r="J19" s="46">
        <f t="shared" si="8"/>
        <v>3.7037037037037035E-2</v>
      </c>
      <c r="K19" s="76"/>
      <c r="L19" s="46"/>
      <c r="M19" s="166">
        <f t="shared" si="0"/>
        <v>1</v>
      </c>
      <c r="N19" s="53">
        <f t="shared" si="10"/>
        <v>1.098901098901099E-2</v>
      </c>
      <c r="O19" s="13"/>
      <c r="P19" s="42"/>
    </row>
    <row r="20" spans="1:16">
      <c r="A20" s="42"/>
      <c r="B20" s="168" t="s">
        <v>113</v>
      </c>
      <c r="C20" s="76">
        <v>3</v>
      </c>
      <c r="D20" s="46">
        <f t="shared" si="9"/>
        <v>0.125</v>
      </c>
      <c r="E20" s="76">
        <v>6</v>
      </c>
      <c r="F20" s="46">
        <f t="shared" si="4"/>
        <v>0.27272727272727271</v>
      </c>
      <c r="G20" s="76">
        <v>1</v>
      </c>
      <c r="H20" s="46">
        <f t="shared" si="5"/>
        <v>0.125</v>
      </c>
      <c r="I20" s="76">
        <v>6</v>
      </c>
      <c r="J20" s="46">
        <f t="shared" si="8"/>
        <v>0.22222222222222221</v>
      </c>
      <c r="K20" s="76"/>
      <c r="L20" s="46"/>
      <c r="M20" s="166">
        <f t="shared" si="0"/>
        <v>16</v>
      </c>
      <c r="N20" s="53">
        <f t="shared" si="10"/>
        <v>0.17582417582417584</v>
      </c>
      <c r="O20" s="13"/>
      <c r="P20" s="42"/>
    </row>
    <row r="21" spans="1:16">
      <c r="A21" s="42"/>
      <c r="B21" s="168" t="s">
        <v>114</v>
      </c>
      <c r="C21" s="76"/>
      <c r="D21" s="46"/>
      <c r="E21" s="76">
        <v>1</v>
      </c>
      <c r="F21" s="46">
        <f t="shared" si="4"/>
        <v>4.5454545454545456E-2</v>
      </c>
      <c r="G21" s="76">
        <v>2</v>
      </c>
      <c r="H21" s="46">
        <f>G21/$G$23</f>
        <v>0.25</v>
      </c>
      <c r="I21" s="76"/>
      <c r="J21" s="46"/>
      <c r="K21" s="76"/>
      <c r="L21" s="46"/>
      <c r="M21" s="166">
        <f t="shared" si="0"/>
        <v>3</v>
      </c>
      <c r="N21" s="53">
        <f>M21/$M$23</f>
        <v>3.2967032967032968E-2</v>
      </c>
      <c r="O21" s="13"/>
      <c r="P21" s="42"/>
    </row>
    <row r="22" spans="1:16">
      <c r="A22" s="42"/>
      <c r="B22" s="168" t="s">
        <v>129</v>
      </c>
      <c r="C22" s="76"/>
      <c r="D22" s="46"/>
      <c r="E22" s="76">
        <v>1</v>
      </c>
      <c r="F22" s="46">
        <f t="shared" si="4"/>
        <v>4.5454545454545456E-2</v>
      </c>
      <c r="G22" s="76"/>
      <c r="H22" s="46"/>
      <c r="I22" s="76"/>
      <c r="J22" s="46"/>
      <c r="K22" s="76"/>
      <c r="L22" s="46"/>
      <c r="M22" s="166">
        <f t="shared" si="0"/>
        <v>1</v>
      </c>
      <c r="N22" s="53">
        <f>M22/$M$23</f>
        <v>1.098901098901099E-2</v>
      </c>
      <c r="O22" s="13"/>
      <c r="P22" s="42"/>
    </row>
    <row r="23" spans="1:16" ht="15.75" thickBot="1">
      <c r="A23" s="42"/>
      <c r="B23" s="142" t="s">
        <v>68</v>
      </c>
      <c r="C23" s="143">
        <f>SUM(C6:C22)</f>
        <v>24</v>
      </c>
      <c r="D23" s="144">
        <f>C23/C23</f>
        <v>1</v>
      </c>
      <c r="E23" s="143">
        <f>SUM(E6:E22)</f>
        <v>22</v>
      </c>
      <c r="F23" s="144">
        <f>E23/E23</f>
        <v>1</v>
      </c>
      <c r="G23" s="143">
        <f>SUM(G6:G22)</f>
        <v>8</v>
      </c>
      <c r="H23" s="144">
        <f>G23/G23</f>
        <v>1</v>
      </c>
      <c r="I23" s="143">
        <f>SUM(I6:I22)</f>
        <v>27</v>
      </c>
      <c r="J23" s="144">
        <f>I23/I23</f>
        <v>1</v>
      </c>
      <c r="K23" s="143">
        <f>SUM(K6:K22)</f>
        <v>10</v>
      </c>
      <c r="L23" s="144">
        <f>K23/K23</f>
        <v>1</v>
      </c>
      <c r="M23" s="143">
        <f>SUM(M6:M22)</f>
        <v>91</v>
      </c>
      <c r="N23" s="165">
        <f>M23/M23</f>
        <v>1</v>
      </c>
      <c r="O23" s="13"/>
      <c r="P23" s="42"/>
    </row>
    <row r="24" spans="1:16">
      <c r="B24" s="42"/>
    </row>
    <row r="25" spans="1:16">
      <c r="B25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2023-02-08T10:37:08Z</cp:lastPrinted>
  <dcterms:created xsi:type="dcterms:W3CDTF">2010-12-15T07:52:14Z</dcterms:created>
  <dcterms:modified xsi:type="dcterms:W3CDTF">2023-02-08T10:37:29Z</dcterms:modified>
</cp:coreProperties>
</file>